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<sst xmlns="http://schemas.openxmlformats.org/spreadsheetml/2006/main" count="5815" uniqueCount="1493">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</sst>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_ &quot;￥&quot;* #,##0_ ;_ &quot;￥&quot;* \-#,##0_ ;_ &quot;￥&quot;* &quot;-&quot;_ ;_ @_ "/>
    <numFmt numFmtId="178" formatCode="yy/mm/dd"/>
    <numFmt numFmtId="179" formatCode="_ &quot;￥&quot;* #,##0.00_ ;_ &quot;￥&quot;* \-#,##0.00_ ;_ &quot;￥&quot;* &quot;-&quot;??_ ;_ @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80" fontId="0" fillId="0" borderId="74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180" fontId="0" fillId="0" borderId="76" xfId="0" applyNumberFormat="1" applyBorder="1" applyAlignment="1">
      <alignment vertical="center"/>
    </xf>
    <xf numFmtId="180" fontId="0" fillId="0" borderId="61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78" xfId="0" applyNumberFormat="1" applyBorder="1" applyAlignment="1">
      <alignment vertical="center"/>
    </xf>
    <xf numFmtId="180" fontId="0" fillId="0" borderId="56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9" xfId="0" applyNumberFormat="1" applyBorder="1" applyAlignment="1">
      <alignment vertical="center"/>
    </xf>
    <xf numFmtId="180" fontId="0" fillId="0" borderId="72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80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80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80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80" fontId="0" fillId="0" borderId="99" xfId="0" applyNumberFormat="1" applyBorder="1" applyAlignment="1">
      <alignment vertical="center"/>
    </xf>
    <xf numFmtId="180" fontId="0" fillId="0" borderId="10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101" xfId="0" applyNumberFormat="1" applyBorder="1" applyAlignment="1">
      <alignment vertical="center"/>
    </xf>
    <xf numFmtId="180" fontId="0" fillId="0" borderId="102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80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80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80" fontId="0" fillId="0" borderId="17" xfId="0" applyNumberFormat="1" applyBorder="1" applyAlignment="1">
      <alignment vertical="center"/>
    </xf>
    <xf numFmtId="180" fontId="0" fillId="0" borderId="109" xfId="0" applyNumberFormat="1" applyBorder="1" applyAlignment="1">
      <alignment vertical="center"/>
    </xf>
    <xf numFmtId="180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80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80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80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80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80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80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80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80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180" fontId="9" fillId="5" borderId="114" xfId="0" applyNumberFormat="1" applyFont="1" applyFill="1" applyBorder="1" applyAlignment="1">
      <alignment horizontal="center" vertical="center"/>
    </xf>
    <xf numFmtId="180" fontId="9" fillId="5" borderId="169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70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180" fontId="9" fillId="5" borderId="117" xfId="0" applyNumberFormat="1" applyFont="1" applyFill="1" applyBorder="1" applyAlignment="1">
      <alignment horizontal="center" vertical="center"/>
    </xf>
    <xf numFmtId="180" fontId="9" fillId="5" borderId="171" xfId="0" applyNumberFormat="1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180" fontId="9" fillId="5" borderId="9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72" xfId="0" applyNumberFormat="1" applyFont="1" applyFill="1" applyBorder="1" applyAlignment="1">
      <alignment horizontal="center" vertical="center"/>
    </xf>
    <xf numFmtId="180" fontId="9" fillId="5" borderId="103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73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80" fontId="9" fillId="5" borderId="127" xfId="0" applyNumberFormat="1" applyFont="1" applyFill="1" applyBorder="1" applyAlignment="1">
      <alignment horizontal="center" vertical="center" wrapText="1"/>
    </xf>
    <xf numFmtId="180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80" fontId="9" fillId="5" borderId="128" xfId="0" applyNumberFormat="1" applyFont="1" applyFill="1" applyBorder="1" applyAlignment="1">
      <alignment horizontal="center" vertical="center" wrapText="1"/>
    </xf>
    <xf numFmtId="18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80" fontId="9" fillId="5" borderId="131" xfId="0" applyNumberFormat="1" applyFont="1" applyFill="1" applyBorder="1" applyAlignment="1">
      <alignment horizontal="center" vertical="center" wrapText="1"/>
    </xf>
    <xf numFmtId="180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80" fontId="9" fillId="5" borderId="62" xfId="0" applyNumberFormat="1" applyFont="1" applyFill="1" applyBorder="1" applyAlignment="1">
      <alignment horizontal="center" vertical="center" wrapText="1"/>
    </xf>
    <xf numFmtId="180" fontId="9" fillId="5" borderId="113" xfId="0" applyNumberFormat="1" applyFont="1" applyFill="1" applyBorder="1" applyAlignment="1">
      <alignment horizontal="center" vertical="center" wrapText="1"/>
    </xf>
    <xf numFmtId="180" fontId="9" fillId="12" borderId="119" xfId="0" applyNumberFormat="1" applyFont="1" applyFill="1" applyBorder="1" applyAlignment="1">
      <alignment horizontal="center" vertical="center"/>
    </xf>
    <xf numFmtId="180" fontId="9" fillId="12" borderId="121" xfId="0" applyNumberFormat="1" applyFont="1" applyFill="1" applyBorder="1" applyAlignment="1">
      <alignment horizontal="center" vertical="center"/>
    </xf>
    <xf numFmtId="180" fontId="9" fillId="12" borderId="125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25" xfId="0" applyNumberFormat="1" applyFont="1" applyFill="1" applyBorder="1" applyAlignment="1">
      <alignment horizontal="center" vertical="center" wrapText="1"/>
    </xf>
    <xf numFmtId="180" fontId="9" fillId="12" borderId="104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 wrapText="1"/>
    </xf>
    <xf numFmtId="180" fontId="9" fillId="12" borderId="113" xfId="0" applyNumberFormat="1" applyFont="1" applyFill="1" applyBorder="1" applyAlignment="1">
      <alignment horizontal="center" vertical="center"/>
    </xf>
    <xf numFmtId="180" fontId="9" fillId="12" borderId="83" xfId="0" applyNumberFormat="1" applyFont="1" applyFill="1" applyBorder="1" applyAlignment="1">
      <alignment horizontal="center" vertical="center"/>
    </xf>
    <xf numFmtId="180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6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147.368421052632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/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53.8461538461538</v>
      </c>
      <c r="CC8" s="833">
        <f t="shared" si="6"/>
        <v>1750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>
        <v>3</v>
      </c>
      <c r="AK11" s="704">
        <v>2</v>
      </c>
      <c r="AL11" s="704">
        <v>4</v>
      </c>
      <c r="AM11" s="704">
        <v>3</v>
      </c>
      <c r="AN11" s="704">
        <v>2</v>
      </c>
      <c r="AO11" s="1001">
        <v>1</v>
      </c>
      <c r="AP11" s="1031">
        <v>6</v>
      </c>
      <c r="AQ11" s="1032">
        <v>10</v>
      </c>
      <c r="AR11" s="1032">
        <v>12</v>
      </c>
      <c r="AS11" s="1032">
        <v>7</v>
      </c>
      <c r="AT11" s="1032">
        <v>2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5</v>
      </c>
      <c r="BB11" s="1031">
        <v>0.59</v>
      </c>
      <c r="BC11" s="1032">
        <v>0.83</v>
      </c>
      <c r="BD11" s="1032">
        <v>0.95</v>
      </c>
      <c r="BE11" s="1032">
        <v>0.72</v>
      </c>
      <c r="BF11" s="1032">
        <v>0.26</v>
      </c>
      <c r="BG11" s="1035">
        <v>0.25</v>
      </c>
      <c r="BH11" s="1049">
        <f t="shared" si="0"/>
        <v>4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>
        <v>5</v>
      </c>
      <c r="BO11" s="1014">
        <v>5</v>
      </c>
      <c r="BP11" s="1014">
        <v>5</v>
      </c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11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106.779661016949</v>
      </c>
      <c r="CA11" s="1060">
        <f t="shared" si="6"/>
        <v>126.506024096386</v>
      </c>
      <c r="CB11" s="1060">
        <f t="shared" si="6"/>
        <v>81.0526315789474</v>
      </c>
      <c r="CC11" s="1060">
        <f t="shared" si="6"/>
        <v>194.444444444444</v>
      </c>
      <c r="CD11" s="1060">
        <f t="shared" si="6"/>
        <v>242.307692307692</v>
      </c>
      <c r="CE11" s="1079">
        <f t="shared" si="6"/>
        <v>168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6</v>
      </c>
      <c r="O12" s="967">
        <v>4</v>
      </c>
      <c r="P12" s="967">
        <v>2</v>
      </c>
      <c r="Q12" s="1003">
        <v>3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/>
      <c r="AE12" s="967"/>
      <c r="AF12" s="967">
        <v>1</v>
      </c>
      <c r="AG12" s="967"/>
      <c r="AH12" s="967"/>
      <c r="AI12" s="1003">
        <v>1</v>
      </c>
      <c r="AJ12" s="577">
        <v>4</v>
      </c>
      <c r="AK12" s="967">
        <v>3</v>
      </c>
      <c r="AL12" s="967">
        <v>4</v>
      </c>
      <c r="AM12" s="967">
        <v>3</v>
      </c>
      <c r="AN12" s="967"/>
      <c r="AO12" s="1003">
        <v>1</v>
      </c>
      <c r="AP12" s="1036">
        <v>14</v>
      </c>
      <c r="AQ12" s="1037">
        <v>11</v>
      </c>
      <c r="AR12" s="1037">
        <v>12</v>
      </c>
      <c r="AS12" s="1037">
        <v>6</v>
      </c>
      <c r="AT12" s="1037">
        <v>3</v>
      </c>
      <c r="AU12" s="1038">
        <v>4</v>
      </c>
      <c r="AV12" s="1036">
        <v>18</v>
      </c>
      <c r="AW12" s="1037">
        <v>25</v>
      </c>
      <c r="AX12" s="1037">
        <v>19</v>
      </c>
      <c r="AY12" s="1037">
        <v>9</v>
      </c>
      <c r="AZ12" s="1037">
        <v>5</v>
      </c>
      <c r="BA12" s="1038">
        <v>5</v>
      </c>
      <c r="BB12" s="1036">
        <v>1.05</v>
      </c>
      <c r="BC12" s="1037">
        <v>0.98</v>
      </c>
      <c r="BD12" s="1037">
        <v>1.15</v>
      </c>
      <c r="BE12" s="1037">
        <v>0.56</v>
      </c>
      <c r="BF12" s="1037">
        <v>0.18</v>
      </c>
      <c r="BG12" s="1038">
        <v>0.44</v>
      </c>
      <c r="BH12" s="802">
        <f t="shared" si="0"/>
        <v>1</v>
      </c>
      <c r="BI12" s="803">
        <f t="shared" si="1"/>
        <v>14</v>
      </c>
      <c r="BJ12" s="803">
        <f t="shared" si="2"/>
        <v>35</v>
      </c>
      <c r="BK12" s="803">
        <f t="shared" si="3"/>
        <v>4</v>
      </c>
      <c r="BL12" s="803">
        <f t="shared" si="4"/>
        <v>2</v>
      </c>
      <c r="BM12" s="1056">
        <f>IF($A$1="补货",Q12+W12+AC12,Q12)</f>
        <v>9</v>
      </c>
      <c r="BN12" s="1019">
        <v>10</v>
      </c>
      <c r="BO12" s="1020">
        <v>10</v>
      </c>
      <c r="BP12" s="1020"/>
      <c r="BQ12" s="1020">
        <v>5</v>
      </c>
      <c r="BR12" s="1020">
        <v>5</v>
      </c>
      <c r="BS12" s="1006"/>
      <c r="BT12" s="817">
        <f t="shared" si="7"/>
        <v>11</v>
      </c>
      <c r="BU12" s="818">
        <f t="shared" si="5"/>
        <v>24</v>
      </c>
      <c r="BV12" s="818">
        <f t="shared" si="5"/>
        <v>35</v>
      </c>
      <c r="BW12" s="818">
        <f t="shared" si="5"/>
        <v>9</v>
      </c>
      <c r="BX12" s="818">
        <f t="shared" si="5"/>
        <v>7</v>
      </c>
      <c r="BY12" s="1067">
        <f t="shared" si="5"/>
        <v>9</v>
      </c>
      <c r="BZ12" s="1068">
        <f t="shared" si="8"/>
        <v>73.3333333333333</v>
      </c>
      <c r="CA12" s="1069">
        <f t="shared" si="6"/>
        <v>171.428571428571</v>
      </c>
      <c r="CB12" s="1069">
        <f t="shared" si="6"/>
        <v>213.04347826087</v>
      </c>
      <c r="CC12" s="1069">
        <f t="shared" si="6"/>
        <v>112.5</v>
      </c>
      <c r="CD12" s="1069">
        <f t="shared" si="6"/>
        <v>272.222222222222</v>
      </c>
      <c r="CE12" s="1080">
        <f t="shared" si="6"/>
        <v>143.181818181818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9</v>
      </c>
      <c r="M13" s="704">
        <v>8</v>
      </c>
      <c r="N13" s="704">
        <v>7</v>
      </c>
      <c r="O13" s="704">
        <v>3</v>
      </c>
      <c r="P13" s="704">
        <v>4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1</v>
      </c>
      <c r="AE13" s="704">
        <v>1</v>
      </c>
      <c r="AF13" s="704">
        <v>2</v>
      </c>
      <c r="AG13" s="704"/>
      <c r="AH13" s="704"/>
      <c r="AI13" s="987"/>
      <c r="AJ13" s="703">
        <v>14</v>
      </c>
      <c r="AK13" s="704">
        <v>9</v>
      </c>
      <c r="AL13" s="704">
        <v>9</v>
      </c>
      <c r="AM13" s="1028">
        <v>2</v>
      </c>
      <c r="AN13" s="1028">
        <v>2</v>
      </c>
      <c r="AO13" s="987"/>
      <c r="AP13" s="1031">
        <v>37</v>
      </c>
      <c r="AQ13" s="1032">
        <v>20</v>
      </c>
      <c r="AR13" s="1032">
        <v>15</v>
      </c>
      <c r="AS13" s="1039">
        <v>6</v>
      </c>
      <c r="AT13" s="1039">
        <v>3</v>
      </c>
      <c r="AU13" s="990"/>
      <c r="AV13" s="1031">
        <v>52</v>
      </c>
      <c r="AW13" s="1032">
        <v>32</v>
      </c>
      <c r="AX13" s="1032">
        <v>18</v>
      </c>
      <c r="AY13" s="1039">
        <v>7</v>
      </c>
      <c r="AZ13" s="1039">
        <v>4</v>
      </c>
      <c r="BA13" s="990"/>
      <c r="BB13" s="1031">
        <v>3.58</v>
      </c>
      <c r="BC13" s="1032">
        <v>1.98</v>
      </c>
      <c r="BD13" s="1032">
        <v>1.74</v>
      </c>
      <c r="BE13" s="1032">
        <v>0.46</v>
      </c>
      <c r="BF13" s="1032">
        <v>0.31</v>
      </c>
      <c r="BG13" s="990"/>
      <c r="BH13" s="1049">
        <f t="shared" si="0"/>
        <v>9</v>
      </c>
      <c r="BI13" s="799">
        <f t="shared" si="1"/>
        <v>22</v>
      </c>
      <c r="BJ13" s="799">
        <f t="shared" si="2"/>
        <v>15</v>
      </c>
      <c r="BK13" s="799">
        <f t="shared" si="3"/>
        <v>3</v>
      </c>
      <c r="BL13" s="799">
        <f t="shared" si="4"/>
        <v>12</v>
      </c>
      <c r="BM13" s="990"/>
      <c r="BN13" s="1013">
        <v>20</v>
      </c>
      <c r="BO13" s="1014"/>
      <c r="BP13" s="1014"/>
      <c r="BQ13" s="1014">
        <v>10</v>
      </c>
      <c r="BR13" s="1014"/>
      <c r="BS13" s="990"/>
      <c r="BT13" s="798">
        <f t="shared" si="7"/>
        <v>29</v>
      </c>
      <c r="BU13" s="814">
        <f t="shared" si="5"/>
        <v>22</v>
      </c>
      <c r="BV13" s="814">
        <f t="shared" si="5"/>
        <v>15</v>
      </c>
      <c r="BW13" s="814">
        <f t="shared" ref="BW13:BW15" si="9">BK13+BQ13</f>
        <v>13</v>
      </c>
      <c r="BX13" s="814">
        <f t="shared" ref="BX13:BX15" si="10">BL13+BR13</f>
        <v>12</v>
      </c>
      <c r="BY13" s="990"/>
      <c r="BZ13" s="1059">
        <f t="shared" si="8"/>
        <v>56.7039106145251</v>
      </c>
      <c r="CA13" s="1060">
        <f t="shared" si="6"/>
        <v>77.7777777777778</v>
      </c>
      <c r="CB13" s="1060">
        <f t="shared" si="6"/>
        <v>60.3448275862069</v>
      </c>
      <c r="CC13" s="1060">
        <f t="shared" ref="CC13:CC15" si="11">IF(BE13&lt;&gt;0,BW13/BE13*7,"-")</f>
        <v>197.826086956522</v>
      </c>
      <c r="CD13" s="1060">
        <f t="shared" ref="CD13:CD15" si="12">IF(BF13&lt;&gt;0,BX13/BF13*7,"-")</f>
        <v>270.967741935484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9</v>
      </c>
      <c r="M14" s="964">
        <v>4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17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/>
      <c r="AE14" s="964">
        <v>3</v>
      </c>
      <c r="AF14" s="964">
        <v>1</v>
      </c>
      <c r="AG14" s="964"/>
      <c r="AH14" s="964"/>
      <c r="AI14" s="991"/>
      <c r="AJ14" s="566">
        <v>8</v>
      </c>
      <c r="AK14" s="964">
        <v>6</v>
      </c>
      <c r="AL14" s="964">
        <v>2</v>
      </c>
      <c r="AM14" s="1029">
        <v>3</v>
      </c>
      <c r="AN14" s="1029"/>
      <c r="AO14" s="991"/>
      <c r="AP14" s="568">
        <v>21</v>
      </c>
      <c r="AQ14" s="773">
        <v>16</v>
      </c>
      <c r="AR14" s="773">
        <v>5</v>
      </c>
      <c r="AS14" s="1040">
        <v>4</v>
      </c>
      <c r="AT14" s="1040">
        <v>1</v>
      </c>
      <c r="AU14" s="995"/>
      <c r="AV14" s="568">
        <v>35</v>
      </c>
      <c r="AW14" s="773">
        <v>28</v>
      </c>
      <c r="AX14" s="773">
        <v>6</v>
      </c>
      <c r="AY14" s="1040">
        <v>7</v>
      </c>
      <c r="AZ14" s="1040">
        <v>1</v>
      </c>
      <c r="BA14" s="995"/>
      <c r="BB14" s="568">
        <v>1.84</v>
      </c>
      <c r="BC14" s="773">
        <v>2.22</v>
      </c>
      <c r="BD14" s="773">
        <v>0.56</v>
      </c>
      <c r="BE14" s="773">
        <v>0.46</v>
      </c>
      <c r="BF14" s="773">
        <v>0.05</v>
      </c>
      <c r="BG14" s="995"/>
      <c r="BH14" s="586">
        <f t="shared" si="0"/>
        <v>29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29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110.326086956522</v>
      </c>
      <c r="CA14" s="833">
        <f t="shared" si="6"/>
        <v>66.2162162162162</v>
      </c>
      <c r="CB14" s="833">
        <f t="shared" si="6"/>
        <v>112.5</v>
      </c>
      <c r="CC14" s="833">
        <f t="shared" si="11"/>
        <v>197.826086956522</v>
      </c>
      <c r="CD14" s="833">
        <f t="shared" si="12"/>
        <v>2100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3</v>
      </c>
      <c r="AE15" s="967">
        <v>5</v>
      </c>
      <c r="AF15" s="967">
        <v>1</v>
      </c>
      <c r="AG15" s="967"/>
      <c r="AH15" s="967">
        <v>1</v>
      </c>
      <c r="AI15" s="996"/>
      <c r="AJ15" s="577">
        <v>6</v>
      </c>
      <c r="AK15" s="967">
        <v>5</v>
      </c>
      <c r="AL15" s="967">
        <v>5</v>
      </c>
      <c r="AM15" s="1030"/>
      <c r="AN15" s="1030">
        <v>1</v>
      </c>
      <c r="AO15" s="996"/>
      <c r="AP15" s="579">
        <v>35</v>
      </c>
      <c r="AQ15" s="778">
        <v>13</v>
      </c>
      <c r="AR15" s="778">
        <v>20</v>
      </c>
      <c r="AS15" s="1041">
        <v>3</v>
      </c>
      <c r="AT15" s="1041">
        <v>1</v>
      </c>
      <c r="AU15" s="999"/>
      <c r="AV15" s="579">
        <v>80</v>
      </c>
      <c r="AW15" s="778">
        <v>49</v>
      </c>
      <c r="AX15" s="778">
        <v>30</v>
      </c>
      <c r="AY15" s="1041">
        <v>6</v>
      </c>
      <c r="AZ15" s="1041">
        <v>2</v>
      </c>
      <c r="BA15" s="999"/>
      <c r="BB15" s="579">
        <v>3.34</v>
      </c>
      <c r="BC15" s="778">
        <v>2.32</v>
      </c>
      <c r="BD15" s="778">
        <v>1.67</v>
      </c>
      <c r="BE15" s="778">
        <v>0.2</v>
      </c>
      <c r="BF15" s="778">
        <v>0.29</v>
      </c>
      <c r="BG15" s="999"/>
      <c r="BH15" s="598">
        <f t="shared" si="0"/>
        <v>94</v>
      </c>
      <c r="BI15" s="1048">
        <f t="shared" si="1"/>
        <v>95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94</v>
      </c>
      <c r="BU15" s="1065">
        <f t="shared" si="5"/>
        <v>95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197.005988023952</v>
      </c>
      <c r="CA15" s="837">
        <f t="shared" si="6"/>
        <v>286.637931034483</v>
      </c>
      <c r="CB15" s="837">
        <f t="shared" si="6"/>
        <v>88.0239520958084</v>
      </c>
      <c r="CC15" s="837">
        <f t="shared" si="11"/>
        <v>175</v>
      </c>
      <c r="CD15" s="837">
        <f t="shared" si="12"/>
        <v>434.48275862069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4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0.13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2100</v>
      </c>
      <c r="CA16" s="1060">
        <f t="shared" si="6"/>
        <v>1209.09090909091</v>
      </c>
      <c r="CB16" s="1060">
        <f t="shared" si="6"/>
        <v>430.769230769231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4</v>
      </c>
      <c r="O17" s="964">
        <v>1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>
        <v>1</v>
      </c>
      <c r="AH17" s="964"/>
      <c r="AI17" s="991"/>
      <c r="AJ17" s="566">
        <v>2</v>
      </c>
      <c r="AK17" s="964">
        <v>7</v>
      </c>
      <c r="AL17" s="964">
        <v>2</v>
      </c>
      <c r="AM17" s="964">
        <v>1</v>
      </c>
      <c r="AN17" s="964">
        <v>1</v>
      </c>
      <c r="AO17" s="991"/>
      <c r="AP17" s="568">
        <v>6</v>
      </c>
      <c r="AQ17" s="773">
        <v>13</v>
      </c>
      <c r="AR17" s="773">
        <v>5</v>
      </c>
      <c r="AS17" s="773">
        <v>5</v>
      </c>
      <c r="AT17" s="773">
        <v>1</v>
      </c>
      <c r="AU17" s="995"/>
      <c r="AV17" s="568">
        <v>10</v>
      </c>
      <c r="AW17" s="773">
        <v>23</v>
      </c>
      <c r="AX17" s="773">
        <v>9</v>
      </c>
      <c r="AY17" s="773">
        <v>5</v>
      </c>
      <c r="AZ17" s="773">
        <v>1</v>
      </c>
      <c r="BA17" s="995"/>
      <c r="BB17" s="568">
        <v>0.51</v>
      </c>
      <c r="BC17" s="773">
        <v>1.3</v>
      </c>
      <c r="BD17" s="773">
        <v>0.6</v>
      </c>
      <c r="BE17" s="773">
        <v>0.47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18</v>
      </c>
      <c r="BK17" s="1046">
        <f t="shared" si="3"/>
        <v>21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18</v>
      </c>
      <c r="BW17" s="1061">
        <f t="shared" si="5"/>
        <v>21</v>
      </c>
      <c r="BX17" s="1061">
        <f t="shared" si="5"/>
        <v>14</v>
      </c>
      <c r="BY17" s="995"/>
      <c r="BZ17" s="832">
        <f t="shared" si="8"/>
        <v>288.235294117647</v>
      </c>
      <c r="CA17" s="833">
        <f t="shared" si="6"/>
        <v>172.307692307692</v>
      </c>
      <c r="CB17" s="833">
        <f t="shared" si="6"/>
        <v>210</v>
      </c>
      <c r="CC17" s="833">
        <f t="shared" si="6"/>
        <v>312.765957446809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>
        <v>1</v>
      </c>
      <c r="AG18" s="973"/>
      <c r="AH18" s="973"/>
      <c r="AI18" s="1007"/>
      <c r="AJ18" s="569">
        <v>3</v>
      </c>
      <c r="AK18" s="973"/>
      <c r="AL18" s="973">
        <v>1</v>
      </c>
      <c r="AM18" s="973">
        <v>3</v>
      </c>
      <c r="AN18" s="973"/>
      <c r="AO18" s="1007"/>
      <c r="AP18" s="571">
        <v>3</v>
      </c>
      <c r="AQ18" s="788">
        <v>2</v>
      </c>
      <c r="AR18" s="788">
        <v>1</v>
      </c>
      <c r="AS18" s="788">
        <v>5</v>
      </c>
      <c r="AT18" s="788"/>
      <c r="AU18" s="1010"/>
      <c r="AV18" s="571">
        <v>3</v>
      </c>
      <c r="AW18" s="788">
        <v>3</v>
      </c>
      <c r="AX18" s="788">
        <v>1</v>
      </c>
      <c r="AY18" s="788">
        <v>6</v>
      </c>
      <c r="AZ18" s="788"/>
      <c r="BA18" s="1010"/>
      <c r="BB18" s="571">
        <v>0.51</v>
      </c>
      <c r="BC18" s="788">
        <v>0.12</v>
      </c>
      <c r="BD18" s="788">
        <v>0.27</v>
      </c>
      <c r="BE18" s="788">
        <v>0.48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315.686274509804</v>
      </c>
      <c r="CA18" s="845">
        <f t="shared" si="6"/>
        <v>1458.33333333333</v>
      </c>
      <c r="CB18" s="845">
        <f t="shared" si="6"/>
        <v>492.592592592593</v>
      </c>
      <c r="CC18" s="845">
        <f t="shared" si="6"/>
        <v>233.333333333333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2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>
        <v>1</v>
      </c>
      <c r="AI20" s="991"/>
      <c r="AJ20" s="566"/>
      <c r="AK20" s="964"/>
      <c r="AL20" s="964">
        <v>1</v>
      </c>
      <c r="AM20" s="964"/>
      <c r="AN20" s="964">
        <v>1</v>
      </c>
      <c r="AO20" s="991"/>
      <c r="AP20" s="1033">
        <v>3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2</v>
      </c>
      <c r="AX20" s="1042">
        <v>4</v>
      </c>
      <c r="AY20" s="1042">
        <v>2</v>
      </c>
      <c r="AZ20" s="1042">
        <v>1</v>
      </c>
      <c r="BA20" s="995"/>
      <c r="BB20" s="1033">
        <v>0.17</v>
      </c>
      <c r="BC20" s="1042">
        <v>0.03</v>
      </c>
      <c r="BD20" s="1042">
        <v>0.39</v>
      </c>
      <c r="BE20" s="1042">
        <v>0.07</v>
      </c>
      <c r="BF20" s="1042">
        <v>0.27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5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5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411.764705882353</v>
      </c>
      <c r="CA20" s="1071">
        <f t="shared" si="8"/>
        <v>3266.66666666667</v>
      </c>
      <c r="CB20" s="1071">
        <f t="shared" si="8"/>
        <v>89.7435897435897</v>
      </c>
      <c r="CC20" s="1071">
        <f t="shared" si="8"/>
        <v>400</v>
      </c>
      <c r="CD20" s="1071">
        <f t="shared" si="8"/>
        <v>362.962962962963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0.05</v>
      </c>
      <c r="BF21" s="1037">
        <v>0.15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>
        <v>10</v>
      </c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289.655172413793</v>
      </c>
      <c r="CB21" s="1069">
        <f t="shared" si="8"/>
        <v>1137.5</v>
      </c>
      <c r="CC21" s="1069">
        <f t="shared" si="8"/>
        <v>1960</v>
      </c>
      <c r="CD21" s="1069">
        <f t="shared" si="8"/>
        <v>373.333333333333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>
        <v>1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>
        <v>1</v>
      </c>
      <c r="AF22" s="704">
        <v>1</v>
      </c>
      <c r="AG22" s="704">
        <v>1</v>
      </c>
      <c r="AH22" s="704">
        <v>1</v>
      </c>
      <c r="AI22" s="987"/>
      <c r="AJ22" s="703"/>
      <c r="AK22" s="704">
        <v>2</v>
      </c>
      <c r="AL22" s="704">
        <v>2</v>
      </c>
      <c r="AM22" s="704">
        <v>2</v>
      </c>
      <c r="AN22" s="704">
        <v>1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6</v>
      </c>
      <c r="AU22" s="990"/>
      <c r="AV22" s="1031">
        <v>3</v>
      </c>
      <c r="AW22" s="1032">
        <v>4</v>
      </c>
      <c r="AX22" s="1032">
        <v>6</v>
      </c>
      <c r="AY22" s="1032">
        <v>3</v>
      </c>
      <c r="AZ22" s="1032">
        <v>7</v>
      </c>
      <c r="BA22" s="990"/>
      <c r="BB22" s="1031">
        <v>0.12</v>
      </c>
      <c r="BC22" s="1032">
        <v>0.46</v>
      </c>
      <c r="BD22" s="1032">
        <v>0.52</v>
      </c>
      <c r="BE22" s="1032">
        <v>0.41</v>
      </c>
      <c r="BF22" s="1032">
        <v>0.54</v>
      </c>
      <c r="BG22" s="990"/>
      <c r="BH22" s="798">
        <f t="shared" si="0"/>
        <v>3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1</v>
      </c>
      <c r="BM22" s="990"/>
      <c r="BN22" s="1013">
        <v>10</v>
      </c>
      <c r="BO22" s="1014">
        <v>10</v>
      </c>
      <c r="BP22" s="1014">
        <v>10</v>
      </c>
      <c r="BQ22" s="1014"/>
      <c r="BR22" s="1014">
        <v>10</v>
      </c>
      <c r="BS22" s="990"/>
      <c r="BT22" s="798">
        <f t="shared" si="7"/>
        <v>13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11</v>
      </c>
      <c r="BY22" s="990"/>
      <c r="BZ22" s="1059">
        <f t="shared" si="8"/>
        <v>758.333333333333</v>
      </c>
      <c r="CA22" s="1060">
        <f t="shared" si="8"/>
        <v>167.391304347826</v>
      </c>
      <c r="CB22" s="1060">
        <f t="shared" si="8"/>
        <v>148.076923076923</v>
      </c>
      <c r="CC22" s="1060">
        <f t="shared" si="8"/>
        <v>68.2926829268293</v>
      </c>
      <c r="CD22" s="1060">
        <f t="shared" si="8"/>
        <v>142.592592592593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10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0.72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>
        <v>20</v>
      </c>
      <c r="BO23" s="546">
        <v>20</v>
      </c>
      <c r="BP23" s="546">
        <v>20</v>
      </c>
      <c r="BQ23" s="546">
        <v>20</v>
      </c>
      <c r="BR23" s="546">
        <v>20</v>
      </c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204.166666666667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2</v>
      </c>
      <c r="AM24" s="704"/>
      <c r="AN24" s="704"/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0.41</v>
      </c>
      <c r="BE24" s="1032">
        <v>0.1</v>
      </c>
      <c r="BF24" s="1032">
        <v>0.33</v>
      </c>
      <c r="BG24" s="1035">
        <v>0.18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>
        <v>10</v>
      </c>
      <c r="BQ24" s="1014"/>
      <c r="BR24" s="1014">
        <v>10</v>
      </c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373.333333333333</v>
      </c>
      <c r="CA24" s="1060">
        <f t="shared" si="8"/>
        <v>365.217391304348</v>
      </c>
      <c r="CB24" s="1060">
        <f t="shared" si="8"/>
        <v>221.951219512195</v>
      </c>
      <c r="CC24" s="1060">
        <f t="shared" si="8"/>
        <v>560</v>
      </c>
      <c r="CD24" s="1060">
        <f t="shared" si="8"/>
        <v>339.393939393939</v>
      </c>
      <c r="CE24" s="1079">
        <f t="shared" si="8"/>
        <v>388.888888888889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7</v>
      </c>
      <c r="M25" s="964">
        <v>8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>
        <v>1</v>
      </c>
      <c r="AE25" s="964">
        <v>1</v>
      </c>
      <c r="AF25" s="964"/>
      <c r="AG25" s="964">
        <v>2</v>
      </c>
      <c r="AH25" s="964"/>
      <c r="AI25" s="1015"/>
      <c r="AJ25" s="566">
        <v>4</v>
      </c>
      <c r="AK25" s="964">
        <v>1</v>
      </c>
      <c r="AL25" s="964"/>
      <c r="AM25" s="964">
        <v>4</v>
      </c>
      <c r="AN25" s="964">
        <v>1</v>
      </c>
      <c r="AO25" s="1015">
        <v>1</v>
      </c>
      <c r="AP25" s="1033">
        <v>12</v>
      </c>
      <c r="AQ25" s="1042">
        <v>16</v>
      </c>
      <c r="AR25" s="1042">
        <v>15</v>
      </c>
      <c r="AS25" s="1042">
        <v>17</v>
      </c>
      <c r="AT25" s="1042">
        <v>11</v>
      </c>
      <c r="AU25" s="1043">
        <v>14</v>
      </c>
      <c r="AV25" s="1033">
        <v>18</v>
      </c>
      <c r="AW25" s="1042">
        <v>26</v>
      </c>
      <c r="AX25" s="1042">
        <v>21</v>
      </c>
      <c r="AY25" s="1042">
        <v>26</v>
      </c>
      <c r="AZ25" s="1042">
        <v>25</v>
      </c>
      <c r="BA25" s="1043">
        <v>22</v>
      </c>
      <c r="BB25" s="1033">
        <v>1.13</v>
      </c>
      <c r="BC25" s="1042">
        <v>1.18</v>
      </c>
      <c r="BD25" s="1042">
        <v>0.85</v>
      </c>
      <c r="BE25" s="1042">
        <v>1.58</v>
      </c>
      <c r="BF25" s="1042">
        <v>0.84</v>
      </c>
      <c r="BG25" s="1043">
        <v>0.9</v>
      </c>
      <c r="BH25" s="800">
        <f t="shared" si="0"/>
        <v>19</v>
      </c>
      <c r="BI25" s="801">
        <f t="shared" si="1"/>
        <v>18</v>
      </c>
      <c r="BJ25" s="801">
        <f t="shared" si="2"/>
        <v>10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9</v>
      </c>
      <c r="BN25" s="1016"/>
      <c r="BO25" s="1017">
        <v>10</v>
      </c>
      <c r="BP25" s="1017">
        <v>20</v>
      </c>
      <c r="BQ25" s="1017"/>
      <c r="BR25" s="1017"/>
      <c r="BS25" s="1018">
        <v>10</v>
      </c>
      <c r="BT25" s="815">
        <f t="shared" si="7"/>
        <v>19</v>
      </c>
      <c r="BU25" s="816">
        <f t="shared" si="7"/>
        <v>28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117.699115044248</v>
      </c>
      <c r="CA25" s="1071">
        <f t="shared" si="8"/>
        <v>166.101694915254</v>
      </c>
      <c r="CB25" s="1071">
        <f t="shared" si="8"/>
        <v>247.058823529412</v>
      </c>
      <c r="CC25" s="1071">
        <f t="shared" si="8"/>
        <v>101.898734177215</v>
      </c>
      <c r="CD25" s="1071">
        <f t="shared" si="8"/>
        <v>250</v>
      </c>
      <c r="CE25" s="1082">
        <f t="shared" si="8"/>
        <v>147.777777777778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0.19</v>
      </c>
      <c r="BG26" s="1043">
        <v>0.08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242.307692307692</v>
      </c>
      <c r="CC26" s="1071">
        <f t="shared" si="8"/>
        <v>770</v>
      </c>
      <c r="CD26" s="1071">
        <f t="shared" si="8"/>
        <v>368.421052631579</v>
      </c>
      <c r="CE26" s="1082">
        <f t="shared" si="8"/>
        <v>1312.5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>
        <v>1</v>
      </c>
      <c r="AF27" s="967"/>
      <c r="AG27" s="967"/>
      <c r="AH27" s="967"/>
      <c r="AI27" s="1003"/>
      <c r="AJ27" s="577"/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4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0.07</v>
      </c>
      <c r="BC27" s="1037">
        <v>0.49</v>
      </c>
      <c r="BD27" s="1037">
        <v>0.27</v>
      </c>
      <c r="BE27" s="1037"/>
      <c r="BF27" s="1037">
        <v>0.05</v>
      </c>
      <c r="BG27" s="1038">
        <v>0.24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100</v>
      </c>
      <c r="CB27" s="1069">
        <f t="shared" si="8"/>
        <v>388.888888888889</v>
      </c>
      <c r="CC27" s="1069" t="str">
        <f t="shared" si="8"/>
        <v>-</v>
      </c>
      <c r="CD27" s="1069">
        <f t="shared" si="8"/>
        <v>1960</v>
      </c>
      <c r="CE27" s="1080">
        <f t="shared" si="8"/>
        <v>525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2</v>
      </c>
      <c r="AY28" s="1045">
        <v>1</v>
      </c>
      <c r="AZ28" s="1024"/>
      <c r="BA28" s="1025"/>
      <c r="BB28" s="1044">
        <v>0.03</v>
      </c>
      <c r="BC28" s="1045">
        <v>0.12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583.333333333333</v>
      </c>
      <c r="CB28" s="1075">
        <f t="shared" si="8"/>
        <v>1100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9</v>
      </c>
      <c r="O29" s="704">
        <v>6</v>
      </c>
      <c r="P29" s="704">
        <v>8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>
        <v>1</v>
      </c>
      <c r="AH29" s="704">
        <v>1</v>
      </c>
      <c r="AI29" s="987"/>
      <c r="AJ29" s="703"/>
      <c r="AK29" s="704">
        <v>2</v>
      </c>
      <c r="AL29" s="704">
        <v>9</v>
      </c>
      <c r="AM29" s="704">
        <v>1</v>
      </c>
      <c r="AN29" s="704">
        <v>3</v>
      </c>
      <c r="AO29" s="987"/>
      <c r="AP29" s="1031">
        <v>6</v>
      </c>
      <c r="AQ29" s="1032">
        <v>7</v>
      </c>
      <c r="AR29" s="1032">
        <v>24</v>
      </c>
      <c r="AS29" s="1032">
        <v>19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22</v>
      </c>
      <c r="BA29" s="990"/>
      <c r="BB29" s="1031">
        <v>0.33</v>
      </c>
      <c r="BC29" s="1032">
        <v>0.54</v>
      </c>
      <c r="BD29" s="1032">
        <v>2.13</v>
      </c>
      <c r="BE29" s="1032">
        <v>1.44</v>
      </c>
      <c r="BF29" s="1032">
        <v>1.54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42</v>
      </c>
      <c r="BK29" s="799">
        <f t="shared" si="13"/>
        <v>29</v>
      </c>
      <c r="BL29" s="799">
        <f>IF($A$1="补货",P29+V29+AB29,P29)</f>
        <v>13</v>
      </c>
      <c r="BM29" s="990"/>
      <c r="BN29" s="1013">
        <v>10</v>
      </c>
      <c r="BO29" s="1014"/>
      <c r="BP29" s="1014"/>
      <c r="BQ29" s="1014"/>
      <c r="BR29" s="1014">
        <v>10</v>
      </c>
      <c r="BS29" s="990"/>
      <c r="BT29" s="798">
        <f t="shared" si="7"/>
        <v>15</v>
      </c>
      <c r="BU29" s="814">
        <f t="shared" si="7"/>
        <v>13</v>
      </c>
      <c r="BV29" s="814">
        <f t="shared" si="7"/>
        <v>42</v>
      </c>
      <c r="BW29" s="814">
        <f t="shared" si="7"/>
        <v>29</v>
      </c>
      <c r="BX29" s="814">
        <f t="shared" si="7"/>
        <v>23</v>
      </c>
      <c r="BY29" s="990"/>
      <c r="BZ29" s="1059">
        <f t="shared" si="8"/>
        <v>318.181818181818</v>
      </c>
      <c r="CA29" s="1060">
        <f t="shared" si="8"/>
        <v>168.518518518519</v>
      </c>
      <c r="CB29" s="1060">
        <f t="shared" si="8"/>
        <v>138.028169014085</v>
      </c>
      <c r="CC29" s="1060">
        <f t="shared" si="8"/>
        <v>140.972222222222</v>
      </c>
      <c r="CD29" s="1060">
        <f t="shared" si="8"/>
        <v>104.545454545455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4</v>
      </c>
      <c r="O30" s="710">
        <v>3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>
        <v>1</v>
      </c>
      <c r="AG30" s="710"/>
      <c r="AH30" s="710">
        <v>2</v>
      </c>
      <c r="AI30" s="996"/>
      <c r="AJ30" s="709"/>
      <c r="AK30" s="710">
        <v>4</v>
      </c>
      <c r="AL30" s="710">
        <v>1</v>
      </c>
      <c r="AM30" s="710"/>
      <c r="AN30" s="710">
        <v>5</v>
      </c>
      <c r="AO30" s="996"/>
      <c r="AP30" s="1036">
        <v>1</v>
      </c>
      <c r="AQ30" s="1037">
        <v>7</v>
      </c>
      <c r="AR30" s="1037">
        <v>7</v>
      </c>
      <c r="AS30" s="1037">
        <v>10</v>
      </c>
      <c r="AT30" s="1037">
        <v>15</v>
      </c>
      <c r="AU30" s="999"/>
      <c r="AV30" s="1036">
        <v>3</v>
      </c>
      <c r="AW30" s="1037">
        <v>8</v>
      </c>
      <c r="AX30" s="1037">
        <v>13</v>
      </c>
      <c r="AY30" s="1037">
        <v>24</v>
      </c>
      <c r="AZ30" s="1037">
        <v>18</v>
      </c>
      <c r="BA30" s="999"/>
      <c r="BB30" s="1036">
        <v>0.08</v>
      </c>
      <c r="BC30" s="1037">
        <v>0.65</v>
      </c>
      <c r="BD30" s="1037">
        <v>0.67</v>
      </c>
      <c r="BE30" s="1037">
        <v>0.72</v>
      </c>
      <c r="BF30" s="1037">
        <v>1.46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4</v>
      </c>
      <c r="BK30" s="803">
        <f t="shared" si="13"/>
        <v>20</v>
      </c>
      <c r="BL30" s="803">
        <f>IF($A$1="补货",P30+V30+AB30,P30)</f>
        <v>5</v>
      </c>
      <c r="BM30" s="999"/>
      <c r="BN30" s="1019"/>
      <c r="BO30" s="1020">
        <v>5</v>
      </c>
      <c r="BP30" s="1020">
        <v>10</v>
      </c>
      <c r="BQ30" s="1020"/>
      <c r="BR30" s="1020">
        <v>15</v>
      </c>
      <c r="BS30" s="999"/>
      <c r="BT30" s="817">
        <f t="shared" si="7"/>
        <v>18</v>
      </c>
      <c r="BU30" s="818">
        <f t="shared" si="7"/>
        <v>15</v>
      </c>
      <c r="BV30" s="818">
        <f t="shared" si="7"/>
        <v>14</v>
      </c>
      <c r="BW30" s="818">
        <f t="shared" si="7"/>
        <v>20</v>
      </c>
      <c r="BX30" s="818">
        <f t="shared" si="7"/>
        <v>20</v>
      </c>
      <c r="BY30" s="999"/>
      <c r="BZ30" s="1068">
        <f t="shared" si="8"/>
        <v>1575</v>
      </c>
      <c r="CA30" s="1069">
        <f t="shared" si="8"/>
        <v>161.538461538462</v>
      </c>
      <c r="CB30" s="1069">
        <f t="shared" si="8"/>
        <v>146.268656716418</v>
      </c>
      <c r="CC30" s="1069">
        <f t="shared" si="8"/>
        <v>194.444444444444</v>
      </c>
      <c r="CD30" s="1069">
        <f t="shared" si="8"/>
        <v>95.8904109589041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>
        <v>5</v>
      </c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0.63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0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>
        <v>5</v>
      </c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55.5555555555556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5</v>
      </c>
      <c r="G11" s="853">
        <f>'在庫（雨衣）'!BO11</f>
        <v>5</v>
      </c>
      <c r="H11" s="853">
        <f>'在庫（雨衣）'!BP11</f>
        <v>5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1620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10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5</v>
      </c>
      <c r="J12" s="864">
        <f>'在庫（雨衣）'!BR12</f>
        <v>5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20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10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600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380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10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10</v>
      </c>
      <c r="G22" s="853">
        <f>'在庫（雨衣）'!BO22</f>
        <v>10</v>
      </c>
      <c r="H22" s="853">
        <f>'在庫（雨衣）'!BP22</f>
        <v>10</v>
      </c>
      <c r="I22" s="853">
        <f>'在庫（雨衣）'!BQ22</f>
        <v>0</v>
      </c>
      <c r="J22" s="853">
        <f>'在庫（雨衣）'!BR22</f>
        <v>10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3500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20</v>
      </c>
      <c r="G23" s="860">
        <f>'在庫（雨衣）'!BO23</f>
        <v>20</v>
      </c>
      <c r="H23" s="860">
        <f>'在庫（雨衣）'!BP23</f>
        <v>20</v>
      </c>
      <c r="I23" s="860">
        <f>'在庫（雨衣）'!BQ23</f>
        <v>20</v>
      </c>
      <c r="J23" s="860">
        <f>'在庫（雨衣）'!BR23</f>
        <v>20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10</v>
      </c>
      <c r="I24" s="853">
        <f>'在庫（雨衣）'!BQ24</f>
        <v>0</v>
      </c>
      <c r="J24" s="853">
        <f>'在庫（雨衣）'!BR24</f>
        <v>10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2160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10</v>
      </c>
      <c r="H25" s="865">
        <f>'在庫（雨衣）'!BP25</f>
        <v>20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10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10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10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1750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5</v>
      </c>
      <c r="H30" s="864">
        <f>'在庫（雨衣）'!BP30</f>
        <v>10</v>
      </c>
      <c r="I30" s="864">
        <f>'在庫（雨衣）'!BQ30</f>
        <v>0</v>
      </c>
      <c r="J30" s="864">
        <f>'在庫（雨衣）'!BR30</f>
        <v>15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195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5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5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180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10385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7" activePane="bottomRight" state="frozen"/>
      <selection/>
      <selection pane="topRight"/>
      <selection pane="bottomLeft"/>
      <selection pane="bottomRight" activeCell="BZ10" sqref="BY10:BZ1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/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0.67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104.477611940299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/>
      <c r="BE10" s="777"/>
      <c r="BF10" s="777"/>
      <c r="BG10" s="777">
        <v>1</v>
      </c>
      <c r="BH10" s="794"/>
      <c r="BI10" s="775"/>
      <c r="BJ10" s="776">
        <v>0.03</v>
      </c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1166.66666666667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>
        <v>1</v>
      </c>
      <c r="BF11" s="792">
        <v>2</v>
      </c>
      <c r="BG11" s="792">
        <v>5</v>
      </c>
      <c r="BH11" s="797"/>
      <c r="BI11" s="790"/>
      <c r="BJ11" s="791">
        <v>0.02</v>
      </c>
      <c r="BK11" s="792"/>
      <c r="BL11" s="792">
        <v>0.02</v>
      </c>
      <c r="BM11" s="792">
        <v>0.07</v>
      </c>
      <c r="BN11" s="792">
        <v>0.08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>
        <f t="shared" si="6"/>
        <v>0</v>
      </c>
      <c r="CO11" s="845">
        <f t="shared" si="6"/>
        <v>1600</v>
      </c>
      <c r="CP11" s="845">
        <f t="shared" si="6"/>
        <v>1750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2</v>
      </c>
      <c r="BI12" s="775">
        <v>2</v>
      </c>
      <c r="BJ12" s="776"/>
      <c r="BK12" s="777"/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>
        <v>1</v>
      </c>
      <c r="BG14" s="777">
        <v>1</v>
      </c>
      <c r="BH14" s="794"/>
      <c r="BI14" s="775">
        <v>1</v>
      </c>
      <c r="BJ14" s="776"/>
      <c r="BK14" s="777"/>
      <c r="BL14" s="777"/>
      <c r="BM14" s="777">
        <v>0.02</v>
      </c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2</v>
      </c>
      <c r="BE15" s="777">
        <v>1</v>
      </c>
      <c r="BF15" s="777">
        <v>2</v>
      </c>
      <c r="BG15" s="777">
        <v>1</v>
      </c>
      <c r="BH15" s="794"/>
      <c r="BI15" s="775">
        <v>1</v>
      </c>
      <c r="BJ15" s="776"/>
      <c r="BK15" s="777">
        <v>0.07</v>
      </c>
      <c r="BL15" s="777">
        <v>0.02</v>
      </c>
      <c r="BM15" s="777">
        <v>0.07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1300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 t="str">
        <f t="shared" si="7"/>
        <v>-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3</v>
      </c>
      <c r="BG17" s="792">
        <v>2</v>
      </c>
      <c r="BH17" s="797">
        <v>1</v>
      </c>
      <c r="BI17" s="790">
        <v>2</v>
      </c>
      <c r="BJ17" s="791"/>
      <c r="BK17" s="792">
        <v>0.05</v>
      </c>
      <c r="BL17" s="792"/>
      <c r="BM17" s="792">
        <v>0.08</v>
      </c>
      <c r="BN17" s="792">
        <v>0.03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437.5</v>
      </c>
      <c r="CP17" s="845">
        <f t="shared" si="19"/>
        <v>2566.66666666667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3</v>
      </c>
      <c r="BE18" s="782">
        <v>1</v>
      </c>
      <c r="BF18" s="782">
        <v>2</v>
      </c>
      <c r="BG18" s="782">
        <v>1</v>
      </c>
      <c r="BH18" s="795">
        <v>1</v>
      </c>
      <c r="BI18" s="780"/>
      <c r="BJ18" s="781"/>
      <c r="BK18" s="782">
        <v>0.12</v>
      </c>
      <c r="BL18" s="782">
        <v>0.05</v>
      </c>
      <c r="BM18" s="782">
        <v>0.1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408.333333333333</v>
      </c>
      <c r="CN18" s="837">
        <f t="shared" si="17"/>
        <v>420</v>
      </c>
      <c r="CO18" s="837">
        <f t="shared" si="18"/>
        <v>700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80" sqref="R80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5</v>
      </c>
      <c r="J3" s="564">
        <v>2</v>
      </c>
      <c r="K3" s="564">
        <v>10</v>
      </c>
      <c r="L3" s="563">
        <v>1</v>
      </c>
      <c r="M3" s="563">
        <v>7</v>
      </c>
      <c r="N3" s="565">
        <v>9</v>
      </c>
      <c r="O3" s="565">
        <v>10</v>
      </c>
      <c r="P3" s="565">
        <v>1.11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107.207207207207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/>
      <c r="J4" s="567"/>
      <c r="K4" s="567">
        <v>30</v>
      </c>
      <c r="L4" s="566">
        <v>4</v>
      </c>
      <c r="M4" s="566">
        <v>25</v>
      </c>
      <c r="N4" s="568">
        <v>45</v>
      </c>
      <c r="O4" s="568">
        <v>54</v>
      </c>
      <c r="P4" s="568">
        <v>4.76</v>
      </c>
      <c r="Q4" s="586">
        <f t="shared" si="0"/>
        <v>30</v>
      </c>
      <c r="R4" s="567">
        <v>70</v>
      </c>
      <c r="S4" s="587">
        <f>Q4+R4</f>
        <v>100</v>
      </c>
      <c r="T4" s="588">
        <f>IF(P4&lt;&gt;0,S4/P4*7,"-")</f>
        <v>147.058823529412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2</v>
      </c>
      <c r="O7" s="568">
        <v>3</v>
      </c>
      <c r="P7" s="568">
        <v>0.12</v>
      </c>
      <c r="Q7" s="586">
        <f t="shared" si="0"/>
        <v>20</v>
      </c>
      <c r="R7" s="567"/>
      <c r="S7" s="587">
        <f t="shared" si="1"/>
        <v>20</v>
      </c>
      <c r="T7" s="588">
        <f t="shared" si="2"/>
        <v>1166.66666666667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>
        <v>1</v>
      </c>
      <c r="M8" s="566">
        <v>1</v>
      </c>
      <c r="N8" s="568">
        <v>3</v>
      </c>
      <c r="O8" s="568">
        <v>3</v>
      </c>
      <c r="P8" s="568">
        <v>0.37</v>
      </c>
      <c r="Q8" s="586">
        <f t="shared" si="0"/>
        <v>3</v>
      </c>
      <c r="R8" s="567">
        <v>10</v>
      </c>
      <c r="S8" s="587">
        <f t="shared" si="1"/>
        <v>13</v>
      </c>
      <c r="T8" s="588">
        <f t="shared" si="2"/>
        <v>245.945945945946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18</v>
      </c>
      <c r="R9" s="567"/>
      <c r="S9" s="587">
        <f t="shared" si="1"/>
        <v>18</v>
      </c>
      <c r="T9" s="588">
        <f t="shared" si="2"/>
        <v>434.48275862069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1</v>
      </c>
      <c r="N10" s="568">
        <v>3</v>
      </c>
      <c r="O10" s="568">
        <v>3</v>
      </c>
      <c r="P10" s="568">
        <v>0.22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445.454545454545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3</v>
      </c>
      <c r="P11" s="571">
        <v>0.19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1031.57894736842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>
        <v>1</v>
      </c>
      <c r="M12" s="569">
        <v>1</v>
      </c>
      <c r="N12" s="571">
        <v>5</v>
      </c>
      <c r="O12" s="571">
        <v>6</v>
      </c>
      <c r="P12" s="572">
        <v>0.49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200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1400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600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2</v>
      </c>
      <c r="O18" s="568">
        <v>2</v>
      </c>
      <c r="P18" s="568">
        <v>0.1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630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2</v>
      </c>
      <c r="O19" s="571">
        <v>2</v>
      </c>
      <c r="P19" s="571">
        <v>0.1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1260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254.545454545455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233.333333333333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/>
      <c r="M22" s="566">
        <v>3</v>
      </c>
      <c r="N22" s="568">
        <v>7</v>
      </c>
      <c r="O22" s="568">
        <v>10</v>
      </c>
      <c r="P22" s="568">
        <v>0.61</v>
      </c>
      <c r="Q22" s="586">
        <f t="shared" si="0"/>
        <v>8</v>
      </c>
      <c r="R22" s="567">
        <v>5</v>
      </c>
      <c r="S22" s="587">
        <f t="shared" si="1"/>
        <v>13</v>
      </c>
      <c r="T22" s="588">
        <f t="shared" si="2"/>
        <v>149.180327868852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20</v>
      </c>
      <c r="K23" s="567"/>
      <c r="L23" s="566"/>
      <c r="M23" s="566">
        <v>5</v>
      </c>
      <c r="N23" s="568">
        <v>10</v>
      </c>
      <c r="O23" s="568">
        <v>12</v>
      </c>
      <c r="P23" s="568">
        <v>0.89</v>
      </c>
      <c r="Q23" s="586">
        <f t="shared" si="0"/>
        <v>25</v>
      </c>
      <c r="R23" s="567">
        <v>10</v>
      </c>
      <c r="S23" s="587">
        <f t="shared" si="1"/>
        <v>35</v>
      </c>
      <c r="T23" s="588">
        <f t="shared" si="2"/>
        <v>275.280898876405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16</v>
      </c>
      <c r="K24" s="567"/>
      <c r="L24" s="566">
        <v>2</v>
      </c>
      <c r="M24" s="566">
        <v>4</v>
      </c>
      <c r="N24" s="568">
        <v>11</v>
      </c>
      <c r="O24" s="568">
        <v>13</v>
      </c>
      <c r="P24" s="568">
        <v>1.17</v>
      </c>
      <c r="Q24" s="586">
        <f t="shared" si="0"/>
        <v>22</v>
      </c>
      <c r="R24" s="567"/>
      <c r="S24" s="587">
        <f t="shared" si="1"/>
        <v>22</v>
      </c>
      <c r="T24" s="588">
        <f t="shared" si="2"/>
        <v>131.623931623932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/>
      <c r="L25" s="566">
        <v>2</v>
      </c>
      <c r="M25" s="566">
        <v>4</v>
      </c>
      <c r="N25" s="568">
        <v>12</v>
      </c>
      <c r="O25" s="568">
        <v>18</v>
      </c>
      <c r="P25" s="568">
        <v>1.28</v>
      </c>
      <c r="Q25" s="586">
        <f t="shared" si="0"/>
        <v>16</v>
      </c>
      <c r="R25" s="567">
        <v>10</v>
      </c>
      <c r="S25" s="587">
        <f t="shared" si="1"/>
        <v>26</v>
      </c>
      <c r="T25" s="588">
        <f t="shared" si="2"/>
        <v>142.1875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328.571428571429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1</v>
      </c>
      <c r="N27" s="571">
        <v>5</v>
      </c>
      <c r="O27" s="571">
        <v>12</v>
      </c>
      <c r="P27" s="571">
        <v>0.43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276.744186046512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>
        <v>1</v>
      </c>
      <c r="M40" s="566">
        <v>2</v>
      </c>
      <c r="N40" s="568">
        <v>4</v>
      </c>
      <c r="O40" s="568">
        <v>7</v>
      </c>
      <c r="P40" s="568">
        <v>0.54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129.62962962963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>
        <v>10</v>
      </c>
      <c r="S44" s="587">
        <f t="shared" ref="S44:S51" si="4">Q44+R44</f>
        <v>11</v>
      </c>
      <c r="T44" s="588">
        <f t="shared" ref="T44:T51" si="5">IF(P44&lt;&gt;0,S44/P44*7,"-")</f>
        <v>770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630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2</v>
      </c>
      <c r="J47" s="567">
        <v>9</v>
      </c>
      <c r="K47" s="567"/>
      <c r="L47" s="566">
        <v>1</v>
      </c>
      <c r="M47" s="566">
        <v>1</v>
      </c>
      <c r="N47" s="568">
        <v>2</v>
      </c>
      <c r="O47" s="568">
        <v>4</v>
      </c>
      <c r="P47" s="568">
        <v>0.35</v>
      </c>
      <c r="Q47" s="586">
        <f t="shared" si="3"/>
        <v>11</v>
      </c>
      <c r="R47" s="567"/>
      <c r="S47" s="587">
        <f t="shared" si="4"/>
        <v>11</v>
      </c>
      <c r="T47" s="588">
        <f t="shared" si="5"/>
        <v>220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>
        <v>2</v>
      </c>
      <c r="M48" s="569">
        <v>3</v>
      </c>
      <c r="N48" s="571">
        <v>4</v>
      </c>
      <c r="O48" s="571">
        <v>9</v>
      </c>
      <c r="P48" s="571">
        <v>0.79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88.6075949367089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/>
      <c r="N49" s="571">
        <v>4</v>
      </c>
      <c r="O49" s="571">
        <v>7</v>
      </c>
      <c r="P49" s="571">
        <v>0.25</v>
      </c>
      <c r="Q49" s="589">
        <f t="shared" si="3"/>
        <v>0</v>
      </c>
      <c r="R49" s="570">
        <v>10</v>
      </c>
      <c r="S49" s="590">
        <f t="shared" si="4"/>
        <v>10</v>
      </c>
      <c r="T49" s="591">
        <f t="shared" si="5"/>
        <v>280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3</v>
      </c>
      <c r="P50" s="575">
        <v>0.05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2380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/>
      <c r="N52" s="568">
        <v>4</v>
      </c>
      <c r="O52" s="568">
        <v>4</v>
      </c>
      <c r="P52" s="568">
        <v>0.2</v>
      </c>
      <c r="Q52" s="586">
        <f t="shared" si="3"/>
        <v>1</v>
      </c>
      <c r="R52" s="567">
        <v>10</v>
      </c>
      <c r="S52" s="587">
        <f t="shared" ref="S52:S57" si="6">Q52+R52</f>
        <v>11</v>
      </c>
      <c r="T52" s="588">
        <f t="shared" ref="T52:T57" si="7">IF(P52&lt;&gt;0,S52/P52*7,"-")</f>
        <v>385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4</v>
      </c>
      <c r="K53" s="567"/>
      <c r="L53" s="566">
        <v>1</v>
      </c>
      <c r="M53" s="566">
        <v>3</v>
      </c>
      <c r="N53" s="568">
        <v>5</v>
      </c>
      <c r="O53" s="568">
        <v>6</v>
      </c>
      <c r="P53" s="568">
        <v>0.63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66.6666666666667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1</v>
      </c>
      <c r="N54" s="568">
        <v>3</v>
      </c>
      <c r="O54" s="568">
        <v>6</v>
      </c>
      <c r="P54" s="568">
        <v>0.27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518.518518518518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>
        <v>1</v>
      </c>
      <c r="M56" s="569">
        <v>3</v>
      </c>
      <c r="N56" s="571">
        <v>4</v>
      </c>
      <c r="O56" s="571">
        <v>6</v>
      </c>
      <c r="P56" s="571">
        <v>0.59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177.966101694915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>
        <v>1</v>
      </c>
      <c r="M59" s="566">
        <v>1</v>
      </c>
      <c r="N59" s="568">
        <v>1</v>
      </c>
      <c r="O59" s="568">
        <v>1</v>
      </c>
      <c r="P59" s="568">
        <v>0.27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544.444444444444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2</v>
      </c>
      <c r="P62" s="568">
        <v>0.03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5366.66666666667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1</v>
      </c>
      <c r="N63" s="568">
        <v>3</v>
      </c>
      <c r="O63" s="568">
        <v>3</v>
      </c>
      <c r="P63" s="568">
        <v>0.22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95.4545454545455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/>
      <c r="M64" s="569">
        <v>2</v>
      </c>
      <c r="N64" s="571">
        <v>5</v>
      </c>
      <c r="O64" s="571">
        <v>6</v>
      </c>
      <c r="P64" s="571">
        <v>0.41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119.512195121951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>
        <v>10</v>
      </c>
      <c r="S72" s="587">
        <f t="shared" si="11"/>
        <v>13</v>
      </c>
      <c r="T72" s="588">
        <f t="shared" si="12"/>
        <v>606.666666666667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>
        <v>10</v>
      </c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2</v>
      </c>
      <c r="O79" s="568">
        <v>5</v>
      </c>
      <c r="P79" s="568">
        <v>0.15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513.333333333333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1</v>
      </c>
      <c r="J80" s="578"/>
      <c r="K80" s="578"/>
      <c r="L80" s="577">
        <v>1</v>
      </c>
      <c r="M80" s="577">
        <v>4</v>
      </c>
      <c r="N80" s="579">
        <v>7</v>
      </c>
      <c r="O80" s="579">
        <v>11</v>
      </c>
      <c r="P80" s="579">
        <v>0.85</v>
      </c>
      <c r="Q80" s="598">
        <f t="shared" si="10"/>
        <v>1</v>
      </c>
      <c r="R80" s="578"/>
      <c r="S80" s="599">
        <f t="shared" si="11"/>
        <v>1</v>
      </c>
      <c r="T80" s="600">
        <f t="shared" si="12"/>
        <v>8.23529411764706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17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70</v>
      </c>
      <c r="J4" s="537">
        <v>29.5</v>
      </c>
      <c r="K4" s="538">
        <f>I4*J4</f>
        <v>2065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10</v>
      </c>
      <c r="J8" s="537">
        <v>36</v>
      </c>
      <c r="K8" s="538">
        <f t="shared" si="0"/>
        <v>360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5</v>
      </c>
      <c r="J22" s="537">
        <v>38</v>
      </c>
      <c r="K22" s="538">
        <f t="shared" si="2"/>
        <v>190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10</v>
      </c>
      <c r="J23" s="537">
        <v>38</v>
      </c>
      <c r="K23" s="538">
        <f t="shared" si="2"/>
        <v>380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10</v>
      </c>
      <c r="J44" s="537">
        <v>36</v>
      </c>
      <c r="K44" s="538">
        <f t="shared" si="2"/>
        <v>360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10</v>
      </c>
      <c r="J49" s="537">
        <v>36</v>
      </c>
      <c r="K49" s="538">
        <f t="shared" si="3"/>
        <v>360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10</v>
      </c>
      <c r="J52" s="537">
        <v>36</v>
      </c>
      <c r="K52" s="538">
        <f t="shared" si="3"/>
        <v>360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10</v>
      </c>
      <c r="J72" s="537">
        <v>36</v>
      </c>
      <c r="K72" s="538">
        <f t="shared" si="3"/>
        <v>360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10</v>
      </c>
      <c r="J73" s="540">
        <v>36</v>
      </c>
      <c r="K73" s="541">
        <f t="shared" si="3"/>
        <v>360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155</v>
      </c>
      <c r="J81" s="550"/>
      <c r="K81" s="550">
        <f>SUM(K3:K80)</f>
        <v>5175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>
        <v>1</v>
      </c>
      <c r="Q5" s="438">
        <v>6</v>
      </c>
      <c r="R5" s="438">
        <v>8</v>
      </c>
      <c r="S5" s="438">
        <v>9</v>
      </c>
      <c r="T5" s="438">
        <v>0.99</v>
      </c>
      <c r="U5" s="452">
        <f t="shared" si="0"/>
        <v>23</v>
      </c>
      <c r="V5" s="82"/>
      <c r="W5" s="452">
        <f t="shared" si="1"/>
        <v>23</v>
      </c>
      <c r="X5" s="453">
        <f t="shared" si="2"/>
        <v>162.626262626263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3</v>
      </c>
      <c r="R6" s="438">
        <v>9</v>
      </c>
      <c r="S6" s="438">
        <v>12</v>
      </c>
      <c r="T6" s="438">
        <v>0.71</v>
      </c>
      <c r="U6" s="452">
        <f t="shared" si="0"/>
        <v>11</v>
      </c>
      <c r="V6" s="82"/>
      <c r="W6" s="452">
        <f t="shared" si="1"/>
        <v>11</v>
      </c>
      <c r="X6" s="453">
        <f t="shared" si="2"/>
        <v>108.450704225352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2</v>
      </c>
      <c r="R7" s="440">
        <v>7</v>
      </c>
      <c r="S7" s="440">
        <v>11</v>
      </c>
      <c r="T7" s="440">
        <v>0.56</v>
      </c>
      <c r="U7" s="454">
        <f t="shared" si="0"/>
        <v>14</v>
      </c>
      <c r="V7" s="84"/>
      <c r="W7" s="455">
        <f t="shared" si="1"/>
        <v>14</v>
      </c>
      <c r="X7" s="456">
        <f t="shared" si="2"/>
        <v>175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2</v>
      </c>
      <c r="R11" s="440">
        <v>4</v>
      </c>
      <c r="S11" s="440">
        <v>6</v>
      </c>
      <c r="T11" s="440">
        <v>0.37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283.783783783784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11</v>
      </c>
      <c r="O14" s="62"/>
      <c r="P14" s="438">
        <v>3</v>
      </c>
      <c r="Q14" s="438">
        <v>6</v>
      </c>
      <c r="R14" s="438">
        <v>8</v>
      </c>
      <c r="S14" s="438">
        <v>9</v>
      </c>
      <c r="T14" s="438">
        <v>1.29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81.3953488372093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5</v>
      </c>
      <c r="M15" s="439"/>
      <c r="N15" s="65">
        <v>19</v>
      </c>
      <c r="O15" s="65"/>
      <c r="P15" s="440">
        <v>3</v>
      </c>
      <c r="Q15" s="440">
        <v>7</v>
      </c>
      <c r="R15" s="440">
        <v>9</v>
      </c>
      <c r="S15" s="440">
        <v>12</v>
      </c>
      <c r="T15" s="440">
        <v>1.44</v>
      </c>
      <c r="U15" s="454">
        <f t="shared" si="0"/>
        <v>24</v>
      </c>
      <c r="V15" s="84"/>
      <c r="W15" s="455">
        <f t="shared" si="1"/>
        <v>24</v>
      </c>
      <c r="X15" s="456">
        <f t="shared" si="2"/>
        <v>116.666666666667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>
        <v>100</v>
      </c>
      <c r="P16" s="442"/>
      <c r="Q16" s="442">
        <v>14</v>
      </c>
      <c r="R16" s="442">
        <v>28</v>
      </c>
      <c r="S16" s="442">
        <v>49</v>
      </c>
      <c r="T16" s="442">
        <v>2.72</v>
      </c>
      <c r="U16" s="457">
        <f t="shared" si="0"/>
        <v>100</v>
      </c>
      <c r="V16" s="68"/>
      <c r="W16" s="458">
        <f t="shared" si="1"/>
        <v>100</v>
      </c>
      <c r="X16" s="459">
        <f t="shared" si="2"/>
        <v>257.352941176471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/>
      <c r="M17" s="437"/>
      <c r="N17" s="62"/>
      <c r="O17" s="62">
        <v>100</v>
      </c>
      <c r="P17" s="438">
        <v>3</v>
      </c>
      <c r="Q17" s="438">
        <v>25</v>
      </c>
      <c r="R17" s="438">
        <v>41</v>
      </c>
      <c r="S17" s="438">
        <v>66</v>
      </c>
      <c r="T17" s="438">
        <v>4.66</v>
      </c>
      <c r="U17" s="452">
        <f t="shared" si="0"/>
        <v>100</v>
      </c>
      <c r="V17" s="82"/>
      <c r="W17" s="452">
        <f t="shared" si="1"/>
        <v>100</v>
      </c>
      <c r="X17" s="453">
        <f t="shared" si="2"/>
        <v>150.214592274678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15</v>
      </c>
      <c r="M18" s="439"/>
      <c r="N18" s="65">
        <v>241</v>
      </c>
      <c r="O18" s="65"/>
      <c r="P18" s="440">
        <v>4</v>
      </c>
      <c r="Q18" s="440">
        <v>15</v>
      </c>
      <c r="R18" s="440">
        <v>38</v>
      </c>
      <c r="S18" s="440">
        <v>53</v>
      </c>
      <c r="T18" s="440">
        <v>3.8</v>
      </c>
      <c r="U18" s="454">
        <f t="shared" si="0"/>
        <v>256</v>
      </c>
      <c r="V18" s="84"/>
      <c r="W18" s="455">
        <f t="shared" si="1"/>
        <v>256</v>
      </c>
      <c r="X18" s="456">
        <f t="shared" si="2"/>
        <v>471.578947368421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>
        <v>7</v>
      </c>
      <c r="O22" s="81"/>
      <c r="P22" s="440">
        <v>1</v>
      </c>
      <c r="Q22" s="440">
        <v>2</v>
      </c>
      <c r="R22" s="440">
        <v>2</v>
      </c>
      <c r="S22" s="440">
        <v>2</v>
      </c>
      <c r="T22" s="440">
        <v>0.74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66.2162162162162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3458.82352941176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7</v>
      </c>
      <c r="R24" s="438">
        <v>16</v>
      </c>
      <c r="S24" s="438">
        <v>30</v>
      </c>
      <c r="T24" s="438">
        <v>1.52</v>
      </c>
      <c r="U24" s="452">
        <f t="shared" si="0"/>
        <v>170</v>
      </c>
      <c r="V24" s="82"/>
      <c r="W24" s="452">
        <f t="shared" si="3"/>
        <v>170</v>
      </c>
      <c r="X24" s="453">
        <f t="shared" si="4"/>
        <v>782.894736842105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12</v>
      </c>
      <c r="M25" s="439"/>
      <c r="N25" s="65">
        <v>130</v>
      </c>
      <c r="O25" s="65"/>
      <c r="P25" s="440"/>
      <c r="Q25" s="440">
        <v>13</v>
      </c>
      <c r="R25" s="440">
        <v>19</v>
      </c>
      <c r="S25" s="440">
        <v>31</v>
      </c>
      <c r="T25" s="440">
        <v>2.06</v>
      </c>
      <c r="U25" s="454">
        <f t="shared" si="0"/>
        <v>142</v>
      </c>
      <c r="V25" s="84"/>
      <c r="W25" s="455">
        <f t="shared" si="3"/>
        <v>142</v>
      </c>
      <c r="X25" s="456">
        <f t="shared" si="4"/>
        <v>482.52427184466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1680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1</v>
      </c>
      <c r="O27" s="62"/>
      <c r="P27" s="446">
        <v>1</v>
      </c>
      <c r="Q27" s="446">
        <v>3</v>
      </c>
      <c r="R27" s="446">
        <v>3</v>
      </c>
      <c r="S27" s="446">
        <v>4</v>
      </c>
      <c r="T27" s="438">
        <v>0.53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39.622641509434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4</v>
      </c>
      <c r="R28" s="447">
        <v>6</v>
      </c>
      <c r="S28" s="447">
        <v>8</v>
      </c>
      <c r="T28" s="444">
        <v>0.61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149.180327868852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4</v>
      </c>
      <c r="O29" s="65"/>
      <c r="P29" s="448">
        <v>1</v>
      </c>
      <c r="Q29" s="448">
        <v>2</v>
      </c>
      <c r="R29" s="448">
        <v>3</v>
      </c>
      <c r="S29" s="448">
        <v>3</v>
      </c>
      <c r="T29" s="440">
        <v>0.44</v>
      </c>
      <c r="U29" s="84">
        <f t="shared" si="0"/>
        <v>4</v>
      </c>
      <c r="V29" s="84"/>
      <c r="W29" s="468">
        <f t="shared" si="3"/>
        <v>4</v>
      </c>
      <c r="X29" s="456">
        <f t="shared" si="4"/>
        <v>63.6363636363636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3</v>
      </c>
      <c r="R32" s="447">
        <v>4</v>
      </c>
      <c r="S32" s="447">
        <v>5</v>
      </c>
      <c r="T32" s="444">
        <v>0.43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260.46511627907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5</v>
      </c>
      <c r="R33" s="448">
        <v>11</v>
      </c>
      <c r="S33" s="448">
        <v>13</v>
      </c>
      <c r="T33" s="440">
        <v>0.94</v>
      </c>
      <c r="U33" s="84">
        <f t="shared" si="0"/>
        <v>6</v>
      </c>
      <c r="V33" s="84"/>
      <c r="W33" s="468">
        <f t="shared" si="3"/>
        <v>6</v>
      </c>
      <c r="X33" s="456">
        <f t="shared" si="4"/>
        <v>44.6808510638298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1</v>
      </c>
      <c r="R35" s="446">
        <v>2</v>
      </c>
      <c r="S35" s="446">
        <v>2</v>
      </c>
      <c r="T35" s="438">
        <v>0.17</v>
      </c>
      <c r="U35" s="82">
        <f t="shared" si="0"/>
        <v>8</v>
      </c>
      <c r="V35" s="82"/>
      <c r="W35" s="463">
        <f t="shared" si="3"/>
        <v>8</v>
      </c>
      <c r="X35" s="453">
        <f t="shared" si="4"/>
        <v>329.411764705882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1</v>
      </c>
      <c r="R36" s="447">
        <v>2</v>
      </c>
      <c r="S36" s="447">
        <v>2</v>
      </c>
      <c r="T36" s="444">
        <v>0.17</v>
      </c>
      <c r="U36" s="82">
        <f t="shared" si="0"/>
        <v>6</v>
      </c>
      <c r="V36" s="82"/>
      <c r="W36" s="463">
        <f t="shared" si="3"/>
        <v>6</v>
      </c>
      <c r="X36" s="453">
        <f t="shared" si="4"/>
        <v>247.058823529412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6</v>
      </c>
      <c r="S37" s="448">
        <v>6</v>
      </c>
      <c r="T37" s="440">
        <v>0.44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>
        <v>1</v>
      </c>
      <c r="Q40" s="440">
        <v>1</v>
      </c>
      <c r="R40" s="440">
        <v>1</v>
      </c>
      <c r="S40" s="440">
        <v>1</v>
      </c>
      <c r="T40" s="440">
        <v>0.27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77.7777777777778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>
        <v>1</v>
      </c>
      <c r="Q42" s="446">
        <v>2</v>
      </c>
      <c r="R42" s="446">
        <v>3</v>
      </c>
      <c r="S42" s="446">
        <v>3</v>
      </c>
      <c r="T42" s="438">
        <v>0.44</v>
      </c>
      <c r="U42" s="82">
        <f t="shared" si="0"/>
        <v>6</v>
      </c>
      <c r="V42" s="82"/>
      <c r="W42" s="463">
        <f t="shared" si="3"/>
        <v>6</v>
      </c>
      <c r="X42" s="453">
        <f t="shared" si="4"/>
        <v>95.4545454545455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3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3</v>
      </c>
      <c r="V43" s="82"/>
      <c r="W43" s="463">
        <f t="shared" si="3"/>
        <v>3</v>
      </c>
      <c r="X43" s="453">
        <f t="shared" si="4"/>
        <v>65.625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2</v>
      </c>
      <c r="R45" s="445">
        <v>4</v>
      </c>
      <c r="S45" s="445">
        <v>5</v>
      </c>
      <c r="T45" s="442">
        <v>0.36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155.555555555556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4</v>
      </c>
      <c r="M46" s="437"/>
      <c r="N46" s="62">
        <v>18</v>
      </c>
      <c r="O46" s="62"/>
      <c r="P46" s="446">
        <v>1</v>
      </c>
      <c r="Q46" s="446">
        <v>6</v>
      </c>
      <c r="R46" s="446">
        <v>7</v>
      </c>
      <c r="S46" s="446">
        <v>9</v>
      </c>
      <c r="T46" s="438">
        <v>0.96</v>
      </c>
      <c r="U46" s="82">
        <f t="shared" si="0"/>
        <v>22</v>
      </c>
      <c r="V46" s="82"/>
      <c r="W46" s="463">
        <f t="shared" si="3"/>
        <v>22</v>
      </c>
      <c r="X46" s="453">
        <f t="shared" si="4"/>
        <v>160.416666666667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5</v>
      </c>
      <c r="T47" s="444">
        <v>0.08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>
        <v>2</v>
      </c>
      <c r="Q50" s="446">
        <v>5</v>
      </c>
      <c r="R50" s="446">
        <v>6</v>
      </c>
      <c r="S50" s="446">
        <v>7</v>
      </c>
      <c r="T50" s="438">
        <v>0.97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86.5979381443299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3</v>
      </c>
      <c r="M51" s="443"/>
      <c r="N51" s="79">
        <v>4</v>
      </c>
      <c r="O51" s="79"/>
      <c r="P51" s="447">
        <v>1</v>
      </c>
      <c r="Q51" s="447">
        <v>4</v>
      </c>
      <c r="R51" s="447">
        <v>4</v>
      </c>
      <c r="S51" s="447">
        <v>6</v>
      </c>
      <c r="T51" s="444">
        <v>0.66</v>
      </c>
      <c r="U51" s="82">
        <f t="shared" si="0"/>
        <v>7</v>
      </c>
      <c r="V51" s="82"/>
      <c r="W51" s="463">
        <f t="shared" si="3"/>
        <v>7</v>
      </c>
      <c r="X51" s="453">
        <f t="shared" si="4"/>
        <v>74.2424242424242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5</v>
      </c>
      <c r="T52" s="440">
        <v>0.11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1</v>
      </c>
      <c r="S68" s="446">
        <v>3</v>
      </c>
      <c r="T68" s="438">
        <v>0.15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1353.33333333333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>
        <v>1</v>
      </c>
      <c r="Q69" s="448">
        <v>1</v>
      </c>
      <c r="R69" s="448">
        <v>1</v>
      </c>
      <c r="S69" s="448">
        <v>1</v>
      </c>
      <c r="T69" s="440">
        <v>0.27</v>
      </c>
      <c r="U69" s="84">
        <f t="shared" si="11"/>
        <v>8</v>
      </c>
      <c r="V69" s="84"/>
      <c r="W69" s="65">
        <f t="shared" si="5"/>
        <v>8</v>
      </c>
      <c r="X69" s="456">
        <f t="shared" si="6"/>
        <v>207.407407407407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2</v>
      </c>
      <c r="T71" s="438">
        <v>0.07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2500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1</v>
      </c>
      <c r="M72" s="437"/>
      <c r="N72" s="62">
        <v>11</v>
      </c>
      <c r="O72" s="62"/>
      <c r="P72" s="438">
        <v>1</v>
      </c>
      <c r="Q72" s="438">
        <v>5</v>
      </c>
      <c r="R72" s="438">
        <v>5</v>
      </c>
      <c r="S72" s="438">
        <v>8</v>
      </c>
      <c r="T72" s="438">
        <v>0.8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105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17</v>
      </c>
      <c r="O73" s="62"/>
      <c r="P73" s="438">
        <v>2</v>
      </c>
      <c r="Q73" s="438">
        <v>3</v>
      </c>
      <c r="R73" s="438">
        <v>8</v>
      </c>
      <c r="S73" s="438">
        <v>11</v>
      </c>
      <c r="T73" s="438">
        <v>0.96</v>
      </c>
      <c r="U73" s="452">
        <f t="shared" si="11"/>
        <v>21</v>
      </c>
      <c r="V73" s="82"/>
      <c r="W73" s="452">
        <f t="shared" si="5"/>
        <v>21</v>
      </c>
      <c r="X73" s="453">
        <f t="shared" si="6"/>
        <v>153.125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13</v>
      </c>
      <c r="O74" s="65"/>
      <c r="P74" s="440">
        <v>1</v>
      </c>
      <c r="Q74" s="440">
        <v>4</v>
      </c>
      <c r="R74" s="440">
        <v>6</v>
      </c>
      <c r="S74" s="440">
        <v>11</v>
      </c>
      <c r="T74" s="440">
        <v>0.81</v>
      </c>
      <c r="U74" s="454">
        <f t="shared" si="11"/>
        <v>17</v>
      </c>
      <c r="V74" s="84"/>
      <c r="W74" s="455">
        <f t="shared" si="5"/>
        <v>17</v>
      </c>
      <c r="X74" s="456">
        <f t="shared" si="6"/>
        <v>146.913580246914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2</v>
      </c>
      <c r="S81" s="475">
        <v>3</v>
      </c>
      <c r="T81" s="483">
        <v>0.12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641.666666666667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203.225806451613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</v>
      </c>
      <c r="T87" s="481">
        <v>0.02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10</v>
      </c>
      <c r="S88" s="482">
        <v>15</v>
      </c>
      <c r="T88" s="482">
        <v>0.79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779.746835443038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3</v>
      </c>
      <c r="M89" s="439"/>
      <c r="N89" s="65">
        <v>118</v>
      </c>
      <c r="O89" s="65"/>
      <c r="P89" s="485">
        <v>1</v>
      </c>
      <c r="Q89" s="485">
        <v>3</v>
      </c>
      <c r="R89" s="485">
        <v>6</v>
      </c>
      <c r="S89" s="485">
        <v>11</v>
      </c>
      <c r="T89" s="485">
        <v>1.09</v>
      </c>
      <c r="U89" s="454">
        <f t="shared" si="11"/>
        <v>121</v>
      </c>
      <c r="V89" s="84"/>
      <c r="W89" s="455">
        <f t="shared" si="13"/>
        <v>121</v>
      </c>
      <c r="X89" s="456">
        <f t="shared" si="12"/>
        <v>777.064220183486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283.783783783784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1</v>
      </c>
      <c r="S99" s="440">
        <v>2</v>
      </c>
      <c r="T99" s="440">
        <v>0.07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1000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1</v>
      </c>
      <c r="S107" s="438">
        <v>3</v>
      </c>
      <c r="T107" s="438">
        <v>0.08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700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2</v>
      </c>
      <c r="M124" s="437"/>
      <c r="N124" s="62">
        <v>8</v>
      </c>
      <c r="O124" s="62"/>
      <c r="P124" s="446">
        <v>1</v>
      </c>
      <c r="Q124" s="446">
        <v>2</v>
      </c>
      <c r="R124" s="446">
        <v>2</v>
      </c>
      <c r="S124" s="446">
        <v>2</v>
      </c>
      <c r="T124" s="438">
        <v>0.39</v>
      </c>
      <c r="U124" s="82">
        <f>IF($A$1="补货",L124+N124+O124,L124)</f>
        <v>10</v>
      </c>
      <c r="V124" s="82"/>
      <c r="W124" s="62">
        <f t="shared" si="14"/>
        <v>10</v>
      </c>
      <c r="X124" s="453">
        <f t="shared" si="15"/>
        <v>179.487179487179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2</v>
      </c>
      <c r="R129" s="442">
        <v>2</v>
      </c>
      <c r="S129" s="442">
        <v>2</v>
      </c>
      <c r="T129" s="442">
        <v>0.24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175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4</v>
      </c>
      <c r="S130" s="438">
        <v>6</v>
      </c>
      <c r="T130" s="438">
        <v>0.37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302.702702702703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1</v>
      </c>
      <c r="R131" s="438">
        <v>2</v>
      </c>
      <c r="S131" s="438">
        <v>4</v>
      </c>
      <c r="T131" s="438">
        <v>0.2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455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3</v>
      </c>
      <c r="R132" s="440">
        <v>6</v>
      </c>
      <c r="S132" s="440">
        <v>7</v>
      </c>
      <c r="T132" s="440">
        <v>0.53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198.11320754717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>
        <v>1</v>
      </c>
      <c r="Q140" s="440">
        <v>4</v>
      </c>
      <c r="R140" s="440">
        <v>4</v>
      </c>
      <c r="S140" s="440">
        <v>6</v>
      </c>
      <c r="T140" s="440">
        <v>0.66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>
        <v>1</v>
      </c>
      <c r="Q142" s="438">
        <v>3</v>
      </c>
      <c r="R142" s="438">
        <v>4</v>
      </c>
      <c r="S142" s="438">
        <v>6</v>
      </c>
      <c r="T142" s="438">
        <v>0.59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1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2</v>
      </c>
      <c r="T158" s="438">
        <v>0.14</v>
      </c>
      <c r="U158" s="452">
        <f t="shared" si="16"/>
        <v>12</v>
      </c>
      <c r="V158" s="82"/>
      <c r="W158" s="452">
        <f t="shared" si="19"/>
        <v>12</v>
      </c>
      <c r="X158" s="453">
        <f t="shared" si="20"/>
        <v>600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>
        <v>1</v>
      </c>
      <c r="Q167" s="440">
        <v>1</v>
      </c>
      <c r="R167" s="440">
        <v>1</v>
      </c>
      <c r="S167" s="440">
        <v>1</v>
      </c>
      <c r="T167" s="440">
        <v>0.27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337.037037037037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411.764705882353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5</v>
      </c>
      <c r="M187" s="495"/>
      <c r="N187" s="275">
        <v>4</v>
      </c>
      <c r="O187" s="275"/>
      <c r="P187" s="496">
        <v>1</v>
      </c>
      <c r="Q187" s="496">
        <v>1</v>
      </c>
      <c r="R187" s="496">
        <v>11</v>
      </c>
      <c r="S187" s="496">
        <v>19</v>
      </c>
      <c r="T187" s="497">
        <v>1.25</v>
      </c>
      <c r="U187" s="498">
        <f t="shared" si="21"/>
        <v>9</v>
      </c>
      <c r="V187" s="498"/>
      <c r="W187" s="500">
        <f t="shared" si="19"/>
        <v>9</v>
      </c>
      <c r="X187" s="499">
        <f t="shared" si="20"/>
        <v>50.4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3</v>
      </c>
      <c r="M188" s="495"/>
      <c r="N188" s="275">
        <v>5</v>
      </c>
      <c r="O188" s="275"/>
      <c r="P188" s="496">
        <v>1</v>
      </c>
      <c r="Q188" s="496">
        <v>6</v>
      </c>
      <c r="R188" s="496">
        <v>12</v>
      </c>
      <c r="S188" s="496">
        <v>15</v>
      </c>
      <c r="T188" s="497">
        <v>1.22</v>
      </c>
      <c r="U188" s="498">
        <f t="shared" si="21"/>
        <v>8</v>
      </c>
      <c r="V188" s="498"/>
      <c r="W188" s="500">
        <f t="shared" si="19"/>
        <v>8</v>
      </c>
      <c r="X188" s="499">
        <f t="shared" si="20"/>
        <v>45.9016393442623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5</v>
      </c>
      <c r="K7" s="33">
        <v>13</v>
      </c>
      <c r="L7" s="33"/>
      <c r="M7" s="33"/>
      <c r="N7" s="33">
        <v>3</v>
      </c>
      <c r="O7" s="33">
        <v>5</v>
      </c>
      <c r="P7" s="33">
        <v>6</v>
      </c>
      <c r="Q7" s="43">
        <v>0.48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189.583333333333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2</v>
      </c>
      <c r="Q14" s="43">
        <v>0.07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>
        <v>1</v>
      </c>
      <c r="N15" s="33">
        <v>2</v>
      </c>
      <c r="O15" s="33">
        <v>2</v>
      </c>
      <c r="P15" s="33">
        <v>5</v>
      </c>
      <c r="Q15" s="43">
        <v>0.44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2</v>
      </c>
      <c r="P20" s="332">
        <v>7</v>
      </c>
      <c r="Q20" s="349">
        <v>0.18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1</v>
      </c>
      <c r="O21" s="335">
        <v>3</v>
      </c>
      <c r="P21" s="335">
        <v>3</v>
      </c>
      <c r="Q21" s="353">
        <v>0.22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4</v>
      </c>
      <c r="P24" s="33">
        <v>4</v>
      </c>
      <c r="Q24" s="43">
        <v>0.27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17</v>
      </c>
      <c r="K25" s="39"/>
      <c r="L25" s="39"/>
      <c r="M25" s="39">
        <v>2</v>
      </c>
      <c r="N25" s="39">
        <v>3</v>
      </c>
      <c r="O25" s="39">
        <v>6</v>
      </c>
      <c r="P25" s="39">
        <v>6</v>
      </c>
      <c r="Q25" s="48">
        <v>0.81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108</v>
      </c>
      <c r="K28" s="33"/>
      <c r="L28" s="33"/>
      <c r="M28" s="33">
        <v>1</v>
      </c>
      <c r="N28" s="33">
        <v>2</v>
      </c>
      <c r="O28" s="33">
        <v>5</v>
      </c>
      <c r="P28" s="33">
        <v>9</v>
      </c>
      <c r="Q28" s="43">
        <v>0.95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3647.36842105263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2</v>
      </c>
      <c r="O69" s="33">
        <v>5</v>
      </c>
      <c r="P69" s="33">
        <v>7</v>
      </c>
      <c r="Q69" s="43">
        <v>0.42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2400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4</v>
      </c>
      <c r="Q80" s="43">
        <v>0.27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1296.2962962963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>
        <v>1</v>
      </c>
      <c r="N83" s="39">
        <v>1</v>
      </c>
      <c r="O83" s="39">
        <v>1</v>
      </c>
      <c r="P83" s="39">
        <v>2</v>
      </c>
      <c r="Q83" s="48">
        <v>0.29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2896.55172413793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>
        <v>1</v>
      </c>
      <c r="N84" s="329">
        <v>2</v>
      </c>
      <c r="O84" s="329">
        <v>4</v>
      </c>
      <c r="P84" s="329">
        <v>4</v>
      </c>
      <c r="Q84" s="344">
        <v>0.49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1285.71428571429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>
        <v>2</v>
      </c>
      <c r="N87" s="33">
        <v>2</v>
      </c>
      <c r="O87" s="33">
        <v>2</v>
      </c>
      <c r="P87" s="33">
        <v>4</v>
      </c>
      <c r="Q87" s="43">
        <v>0.57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331.578947368421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6</v>
      </c>
      <c r="J108" s="337"/>
      <c r="K108" s="338">
        <v>15</v>
      </c>
      <c r="L108" s="338"/>
      <c r="M108" s="338">
        <v>1</v>
      </c>
      <c r="N108" s="338">
        <v>7</v>
      </c>
      <c r="O108" s="338">
        <v>16</v>
      </c>
      <c r="P108" s="338">
        <v>28</v>
      </c>
      <c r="Q108" s="357">
        <v>1.64</v>
      </c>
      <c r="R108" s="358">
        <f>IF($A$1="补货",IF(V108="FBA",I108,0)+K108+L108,IF(V108="FBA",I108,J108))</f>
        <v>21</v>
      </c>
      <c r="S108" s="359"/>
      <c r="T108" s="359">
        <f t="shared" si="4"/>
        <v>21</v>
      </c>
      <c r="U108" s="338">
        <f t="shared" si="5"/>
        <v>89.6341463414634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>
        <v>1</v>
      </c>
      <c r="N120" s="33">
        <v>1</v>
      </c>
      <c r="O120" s="33">
        <v>1</v>
      </c>
      <c r="P120" s="33">
        <v>1</v>
      </c>
      <c r="Q120" s="43">
        <v>0.27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933.333333333333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10</v>
      </c>
      <c r="J124" s="328"/>
      <c r="K124" s="329"/>
      <c r="L124" s="329"/>
      <c r="M124" s="329">
        <v>1</v>
      </c>
      <c r="N124" s="329">
        <v>6</v>
      </c>
      <c r="O124" s="329">
        <v>15</v>
      </c>
      <c r="P124" s="329">
        <v>17</v>
      </c>
      <c r="Q124" s="344">
        <v>1.36</v>
      </c>
      <c r="R124" s="345">
        <f>IF($A$1="补货",IF(V124="FBA",I124,0)+K124+L124,IF(V124="FBA",I124,J124))</f>
        <v>10</v>
      </c>
      <c r="S124" s="346"/>
      <c r="T124" s="346">
        <f t="shared" si="4"/>
        <v>10</v>
      </c>
      <c r="U124" s="329">
        <f t="shared" si="5"/>
        <v>51.4705882352941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1</v>
      </c>
      <c r="J125" s="32"/>
      <c r="K125" s="33"/>
      <c r="L125" s="33"/>
      <c r="M125" s="33">
        <v>1</v>
      </c>
      <c r="N125" s="33">
        <v>6</v>
      </c>
      <c r="O125" s="33">
        <v>14</v>
      </c>
      <c r="P125" s="33">
        <v>19</v>
      </c>
      <c r="Q125" s="43">
        <v>1.36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5.14705882352941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7</v>
      </c>
      <c r="P126" s="33">
        <v>13</v>
      </c>
      <c r="Q126" s="43">
        <v>0.8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778.75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34</v>
      </c>
      <c r="J127" s="38"/>
      <c r="K127" s="39">
        <v>128</v>
      </c>
      <c r="L127" s="39"/>
      <c r="M127" s="39">
        <v>1</v>
      </c>
      <c r="N127" s="39">
        <v>5</v>
      </c>
      <c r="O127" s="39">
        <v>12</v>
      </c>
      <c r="P127" s="39">
        <v>25</v>
      </c>
      <c r="Q127" s="48">
        <v>1.31</v>
      </c>
      <c r="R127" s="348">
        <f>IF($A$1="补货",IF(V127="FBA",I127,0)+K127+L127,IF(V127="FBA",I127,J127))</f>
        <v>162</v>
      </c>
      <c r="S127" s="50"/>
      <c r="T127" s="50">
        <f t="shared" si="4"/>
        <v>162</v>
      </c>
      <c r="U127" s="39">
        <f t="shared" si="5"/>
        <v>865.648854961832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19</v>
      </c>
      <c r="J128" s="328"/>
      <c r="K128" s="329">
        <v>41</v>
      </c>
      <c r="L128" s="329"/>
      <c r="M128" s="329"/>
      <c r="N128" s="329">
        <v>1</v>
      </c>
      <c r="O128" s="329">
        <v>1</v>
      </c>
      <c r="P128" s="329">
        <v>1</v>
      </c>
      <c r="Q128" s="344">
        <v>0.12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3500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12</v>
      </c>
      <c r="J129" s="32"/>
      <c r="K129" s="33">
        <v>50</v>
      </c>
      <c r="L129" s="33"/>
      <c r="M129" s="33">
        <v>1</v>
      </c>
      <c r="N129" s="33">
        <v>7</v>
      </c>
      <c r="O129" s="33">
        <v>15</v>
      </c>
      <c r="P129" s="33">
        <v>20</v>
      </c>
      <c r="Q129" s="43">
        <v>1.48</v>
      </c>
      <c r="R129" s="44">
        <f>IF($A$1="补货",IF(V129="FBA",I129,0)+K129+L129,IF(V129="FBA",I129,J129))</f>
        <v>62</v>
      </c>
      <c r="S129" s="45"/>
      <c r="T129" s="45">
        <f t="shared" si="6"/>
        <v>62</v>
      </c>
      <c r="U129" s="33">
        <f t="shared" si="7"/>
        <v>293.243243243243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31</v>
      </c>
      <c r="J130" s="32"/>
      <c r="K130" s="33">
        <v>100</v>
      </c>
      <c r="L130" s="33"/>
      <c r="M130" s="33">
        <v>11</v>
      </c>
      <c r="N130" s="33">
        <v>50</v>
      </c>
      <c r="O130" s="33">
        <v>81</v>
      </c>
      <c r="P130" s="33">
        <v>112</v>
      </c>
      <c r="Q130" s="43">
        <v>10.78</v>
      </c>
      <c r="R130" s="44">
        <f>IF($A$1="补货",IF(V130="FBA",I130,0)+K130+L130,IF(V130="FBA",I130,J130))</f>
        <v>131</v>
      </c>
      <c r="S130" s="45"/>
      <c r="T130" s="45">
        <f t="shared" si="6"/>
        <v>131</v>
      </c>
      <c r="U130" s="33">
        <f t="shared" si="7"/>
        <v>85.0649350649351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20</v>
      </c>
      <c r="J131" s="32"/>
      <c r="K131" s="33">
        <v>44</v>
      </c>
      <c r="L131" s="33"/>
      <c r="M131" s="33">
        <v>6</v>
      </c>
      <c r="N131" s="33">
        <v>29</v>
      </c>
      <c r="O131" s="33">
        <v>48</v>
      </c>
      <c r="P131" s="33">
        <v>77</v>
      </c>
      <c r="Q131" s="43">
        <v>6.16</v>
      </c>
      <c r="R131" s="44">
        <f>IF($A$1="补货",IF(V131="FBA",I131,0)+K131+L131,IF(V131="FBA",I131,J131))</f>
        <v>64</v>
      </c>
      <c r="S131" s="45"/>
      <c r="T131" s="45">
        <f t="shared" si="6"/>
        <v>64</v>
      </c>
      <c r="U131" s="33">
        <f t="shared" si="7"/>
        <v>72.7272727272727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3</v>
      </c>
      <c r="O132" s="33">
        <v>8</v>
      </c>
      <c r="P132" s="33">
        <v>14</v>
      </c>
      <c r="Q132" s="43">
        <v>0.71</v>
      </c>
      <c r="R132" s="44">
        <f>IF($A$1="补货",IF(V132="FBA",I132,0)+K132+L132,IF(V132="FBA",I132,J132))</f>
        <v>128</v>
      </c>
      <c r="S132" s="45"/>
      <c r="T132" s="45">
        <f t="shared" si="6"/>
        <v>128</v>
      </c>
      <c r="U132" s="33">
        <f t="shared" si="7"/>
        <v>1261.97183098592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6</v>
      </c>
      <c r="J133" s="35"/>
      <c r="K133" s="36">
        <v>60</v>
      </c>
      <c r="L133" s="36"/>
      <c r="M133" s="36">
        <v>2</v>
      </c>
      <c r="N133" s="36">
        <v>4</v>
      </c>
      <c r="O133" s="36">
        <v>8</v>
      </c>
      <c r="P133" s="36">
        <v>15</v>
      </c>
      <c r="Q133" s="341">
        <v>1.09</v>
      </c>
      <c r="R133" s="342">
        <f>IF($A$1="补货",IF(V133="FBA",I133,0)+K133+L133,IF(V133="FBA",I133,J133))</f>
        <v>66</v>
      </c>
      <c r="S133" s="343"/>
      <c r="T133" s="343">
        <f t="shared" si="6"/>
        <v>66</v>
      </c>
      <c r="U133" s="36">
        <f t="shared" si="7"/>
        <v>423.853211009174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4</v>
      </c>
      <c r="J134" s="32"/>
      <c r="K134" s="33">
        <v>-2</v>
      </c>
      <c r="L134" s="33"/>
      <c r="M134" s="33">
        <v>6</v>
      </c>
      <c r="N134" s="33">
        <v>14</v>
      </c>
      <c r="O134" s="33">
        <v>16</v>
      </c>
      <c r="P134" s="33">
        <v>16</v>
      </c>
      <c r="Q134" s="408">
        <v>3.04</v>
      </c>
      <c r="R134" s="44">
        <f>IF($A$1="补货",IF(V134="FBA",I134,0)+K134+L134,IF(V134="FBA",I134,J134))</f>
        <v>2</v>
      </c>
      <c r="S134" s="45"/>
      <c r="T134" s="45">
        <f t="shared" si="6"/>
        <v>2</v>
      </c>
      <c r="U134" s="33">
        <f t="shared" si="7"/>
        <v>4.60526315789474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7</v>
      </c>
      <c r="J135" s="35"/>
      <c r="K135" s="36">
        <v>-2</v>
      </c>
      <c r="L135" s="36"/>
      <c r="M135" s="36">
        <v>2</v>
      </c>
      <c r="N135" s="36">
        <v>11</v>
      </c>
      <c r="O135" s="36">
        <v>13</v>
      </c>
      <c r="P135" s="36">
        <v>13</v>
      </c>
      <c r="Q135" s="341">
        <v>1.73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20.2312138728324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/>
      <c r="P159" s="36">
        <v>1</v>
      </c>
      <c r="Q159" s="341">
        <v>0.02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1400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4</v>
      </c>
      <c r="O193" s="39">
        <v>7</v>
      </c>
      <c r="P193" s="39">
        <v>7</v>
      </c>
      <c r="Q193" s="48">
        <v>0.63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111.111111111111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2</v>
      </c>
      <c r="K198" s="407">
        <v>15</v>
      </c>
      <c r="L198" s="407"/>
      <c r="M198" s="407">
        <v>1</v>
      </c>
      <c r="N198" s="407">
        <v>2</v>
      </c>
      <c r="O198" s="407">
        <v>7</v>
      </c>
      <c r="P198" s="407">
        <v>8</v>
      </c>
      <c r="Q198" s="409">
        <v>0.66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159.090909090909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2022-07-08T07:14:21Z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